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24226"/>
  <xr:revisionPtr revIDLastSave="0" documentId="13_ncr:1_{1B19203A-8928-42A2-B074-EE087B3943BC}" xr6:coauthVersionLast="46" xr6:coauthVersionMax="46" xr10:uidLastSave="{00000000-0000-0000-0000-000000000000}"/>
  <bookViews>
    <workbookView xWindow="-120" yWindow="-120" windowWidth="29040" windowHeight="15840" xr2:uid="{00000000-000D-0000-FFFF-FFFF00000000}"/>
  </bookViews>
  <sheets>
    <sheet name="Бюджет" sheetId="3" r:id="rId1"/>
    <sheet name="Буҷа" sheetId="1" r:id="rId2"/>
    <sheet name="Заполненный образец" sheetId="5" r:id="rId3"/>
  </sheets>
  <definedNames>
    <definedName name="_xlnm.Print_Area" localSheetId="1">Буҷа!$A$1:$I$57</definedName>
    <definedName name="_xlnm.Print_Area" localSheetId="0">Бюджет!$A$1:$I$52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5" l="1"/>
  <c r="C42" i="5"/>
  <c r="F47" i="3" l="1"/>
  <c r="F30" i="3"/>
  <c r="G30" i="3" s="1"/>
  <c r="G35" i="3"/>
  <c r="G36" i="3"/>
  <c r="F36" i="3"/>
  <c r="E5" i="1" l="1"/>
  <c r="F37" i="5" l="1"/>
  <c r="G24" i="5"/>
  <c r="F22" i="5"/>
  <c r="F25" i="3"/>
  <c r="G25" i="3" s="1"/>
  <c r="F26" i="3"/>
  <c r="G26" i="3"/>
  <c r="F37" i="3"/>
  <c r="G37" i="3" s="1"/>
  <c r="F35" i="3"/>
  <c r="F31" i="3"/>
  <c r="G31" i="3" s="1"/>
  <c r="E29" i="3"/>
  <c r="F29" i="3" s="1"/>
  <c r="G29" i="3" s="1"/>
  <c r="G36" i="5"/>
  <c r="F34" i="5"/>
  <c r="G34" i="5" s="1"/>
  <c r="G42" i="1"/>
  <c r="G44" i="1"/>
  <c r="G45" i="1"/>
  <c r="G46" i="1"/>
  <c r="F32" i="1"/>
  <c r="G32" i="1" s="1"/>
  <c r="F31" i="1"/>
  <c r="G31" i="1" s="1"/>
  <c r="F30" i="1"/>
  <c r="G30" i="1" s="1"/>
  <c r="F27" i="1"/>
  <c r="G27" i="1" s="1"/>
  <c r="F33" i="1"/>
  <c r="G33" i="1" s="1"/>
  <c r="F26" i="1"/>
  <c r="G26" i="1" s="1"/>
  <c r="F25" i="1"/>
  <c r="G25" i="1" s="1"/>
  <c r="F21" i="1"/>
  <c r="G21" i="1" s="1"/>
  <c r="F20" i="1"/>
  <c r="G20" i="1" s="1"/>
  <c r="F19" i="1"/>
  <c r="G19" i="1" s="1"/>
  <c r="F18" i="1"/>
  <c r="F17" i="1"/>
  <c r="G17" i="1" s="1"/>
  <c r="F30" i="5"/>
  <c r="G30" i="5" s="1"/>
  <c r="E28" i="5"/>
  <c r="F28" i="5" s="1"/>
  <c r="F38" i="3" l="1"/>
  <c r="F28" i="1"/>
  <c r="F34" i="1"/>
  <c r="G22" i="5"/>
  <c r="G26" i="5" s="1"/>
  <c r="F26" i="5"/>
  <c r="F33" i="3"/>
  <c r="F27" i="3"/>
  <c r="E22" i="1"/>
  <c r="F22" i="1" s="1"/>
  <c r="G18" i="1"/>
  <c r="G28" i="5"/>
  <c r="G32" i="5" s="1"/>
  <c r="F32" i="5"/>
  <c r="F41" i="3"/>
  <c r="G41" i="3" s="1"/>
  <c r="F11" i="3"/>
  <c r="F12" i="3"/>
  <c r="F13" i="3"/>
  <c r="E43" i="3" l="1"/>
  <c r="G22" i="1"/>
  <c r="F23" i="1"/>
  <c r="F44" i="5"/>
  <c r="G44" i="5" s="1"/>
  <c r="F43" i="5"/>
  <c r="G43" i="5" s="1"/>
  <c r="F42" i="5"/>
  <c r="F41" i="5"/>
  <c r="G41" i="5" s="1"/>
  <c r="F40" i="5"/>
  <c r="G40" i="5" s="1"/>
  <c r="F39" i="5"/>
  <c r="G39" i="5" s="1"/>
  <c r="F17" i="5"/>
  <c r="G17" i="5" s="1"/>
  <c r="F16" i="5"/>
  <c r="G16" i="5" s="1"/>
  <c r="F15" i="5"/>
  <c r="G15" i="5" s="1"/>
  <c r="F9" i="5"/>
  <c r="G42" i="5" l="1"/>
  <c r="G9" i="5"/>
  <c r="E18" i="5"/>
  <c r="F18" i="5" s="1"/>
  <c r="F12" i="5"/>
  <c r="G12" i="5" s="1"/>
  <c r="F13" i="5" l="1"/>
  <c r="G13" i="5" s="1"/>
  <c r="G18" i="5"/>
  <c r="G19" i="5" s="1"/>
  <c r="F19" i="5"/>
  <c r="E45" i="5" s="1"/>
  <c r="F45" i="5" l="1"/>
  <c r="G45" i="5" s="1"/>
  <c r="G46" i="5" s="1"/>
  <c r="F46" i="5" l="1"/>
  <c r="F47" i="5" s="1"/>
  <c r="G20" i="3"/>
  <c r="G19" i="3"/>
  <c r="F18" i="3"/>
  <c r="E21" i="3" s="1"/>
  <c r="F21" i="3" s="1"/>
  <c r="G47" i="5" l="1"/>
  <c r="G21" i="3"/>
  <c r="G18" i="3"/>
  <c r="F42" i="3"/>
  <c r="G42" i="3" s="1"/>
  <c r="F10" i="3"/>
  <c r="G10" i="3" s="1"/>
  <c r="F40" i="3"/>
  <c r="G40" i="3" s="1"/>
  <c r="G13" i="3"/>
  <c r="G12" i="3"/>
  <c r="G11" i="3"/>
  <c r="F9" i="3"/>
  <c r="G9" i="3" s="1"/>
  <c r="G41" i="1"/>
  <c r="F37" i="1"/>
  <c r="G37" i="1" s="1"/>
  <c r="F36" i="1"/>
  <c r="G36" i="1" s="1"/>
  <c r="F13" i="1"/>
  <c r="G13" i="1" s="1"/>
  <c r="F12" i="1"/>
  <c r="G12" i="1" s="1"/>
  <c r="F11" i="1"/>
  <c r="G11" i="1" s="1"/>
  <c r="F10" i="1"/>
  <c r="G10" i="1" s="1"/>
  <c r="F9" i="1"/>
  <c r="E14" i="1" l="1"/>
  <c r="F14" i="1" s="1"/>
  <c r="G14" i="1" s="1"/>
  <c r="G9" i="1"/>
  <c r="F38" i="1"/>
  <c r="F22" i="3"/>
  <c r="F14" i="3"/>
  <c r="G14" i="3" s="1"/>
  <c r="F15" i="1" l="1"/>
  <c r="F15" i="3"/>
  <c r="E47" i="1" l="1"/>
  <c r="F47" i="1" s="1"/>
  <c r="G47" i="1" l="1"/>
  <c r="F48" i="1"/>
  <c r="F49" i="1" l="1"/>
  <c r="G49" i="1"/>
  <c r="F43" i="3"/>
  <c r="F45" i="3" s="1"/>
  <c r="G43" i="3" l="1"/>
  <c r="G47"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9" authorId="0" shapeId="0" xr:uid="{00000000-0006-0000-0000-000001000000}">
      <text>
        <r>
          <rPr>
            <b/>
            <sz val="9"/>
            <color indexed="81"/>
            <rFont val="Tahoma"/>
            <family val="2"/>
            <charset val="204"/>
          </rPr>
          <t>Author:</t>
        </r>
        <r>
          <rPr>
            <sz val="9"/>
            <color indexed="81"/>
            <rFont val="Tahoma"/>
            <family val="2"/>
            <charset val="204"/>
          </rPr>
          <t xml:space="preserve">
Включайте сотрудников согласно штаному рассписанию. 
</t>
        </r>
      </text>
    </comment>
    <comment ref="D9" authorId="0" shapeId="0" xr:uid="{00000000-0006-0000-0000-000002000000}">
      <text>
        <r>
          <rPr>
            <b/>
            <sz val="9"/>
            <color indexed="81"/>
            <rFont val="Tahoma"/>
            <family val="2"/>
            <charset val="204"/>
          </rPr>
          <t>Author:</t>
        </r>
        <r>
          <rPr>
            <sz val="9"/>
            <color indexed="81"/>
            <rFont val="Tahoma"/>
            <family val="2"/>
            <charset val="204"/>
          </rPr>
          <t xml:space="preserve">
Распределите загруженность сотрудника в % соотношении
</t>
        </r>
      </text>
    </comment>
    <comment ref="E9" authorId="0" shapeId="0" xr:uid="{00000000-0006-0000-0000-000003000000}">
      <text>
        <r>
          <rPr>
            <b/>
            <sz val="9"/>
            <color indexed="81"/>
            <rFont val="Tahoma"/>
            <family val="2"/>
            <charset val="204"/>
          </rPr>
          <t xml:space="preserve">Author:
Укажите зарплату сотрудника согласно трудовому соглашению. Укажите курс НБТ на день конвертации
</t>
        </r>
      </text>
    </comment>
    <comment ref="A17" authorId="0" shapeId="0" xr:uid="{00000000-0006-0000-0000-000005000000}">
      <text>
        <r>
          <rPr>
            <b/>
            <sz val="9"/>
            <color indexed="81"/>
            <rFont val="Tahoma"/>
            <family val="2"/>
            <charset val="204"/>
          </rPr>
          <t xml:space="preserve">Umed Azimov: 
Найм дополнительных специалистов - физические лица
</t>
        </r>
      </text>
    </comment>
    <comment ref="A39" authorId="0" shapeId="0" xr:uid="{00000000-0006-0000-0000-000008000000}">
      <text>
        <r>
          <rPr>
            <b/>
            <sz val="9"/>
            <color indexed="81"/>
            <rFont val="Tahoma"/>
            <family val="2"/>
            <charset val="204"/>
          </rPr>
          <t>Author:</t>
        </r>
        <r>
          <rPr>
            <sz val="9"/>
            <color indexed="81"/>
            <rFont val="Tahoma"/>
            <family val="2"/>
            <charset val="204"/>
          </rPr>
          <t xml:space="preserve">
Все остальные расходы которые не попадают под приведенные 
котегории
</t>
        </r>
      </text>
    </comment>
    <comment ref="E40" authorId="0" shapeId="0" xr:uid="{00000000-0006-0000-0000-000009000000}">
      <text>
        <r>
          <rPr>
            <b/>
            <sz val="9"/>
            <color indexed="81"/>
            <rFont val="Tahoma"/>
            <family val="2"/>
            <charset val="204"/>
          </rPr>
          <t>Author:</t>
        </r>
        <r>
          <rPr>
            <sz val="9"/>
            <color indexed="81"/>
            <rFont val="Tahoma"/>
            <family val="2"/>
            <charset val="204"/>
          </rPr>
          <t xml:space="preserve">
Укажите точную сумму с договора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4" authorId="0" shapeId="0" xr:uid="{435CC17F-8726-4CF7-9BC3-ED225688F570}">
      <text>
        <r>
          <rPr>
            <b/>
            <sz val="9"/>
            <color indexed="81"/>
            <rFont val="Tahoma"/>
            <family val="2"/>
            <charset val="204"/>
          </rPr>
          <t xml:space="preserve">Umed Azimov: 
Найм дополнительных специалистов - физические лица
</t>
        </r>
      </text>
    </comment>
  </commentList>
</comments>
</file>

<file path=xl/sharedStrings.xml><?xml version="1.0" encoding="utf-8"?>
<sst xmlns="http://schemas.openxmlformats.org/spreadsheetml/2006/main" count="246" uniqueCount="152">
  <si>
    <t>Номи ташкилот:</t>
  </si>
  <si>
    <t>Номи лоиҳа:</t>
  </si>
  <si>
    <t>Намунаи буҷаи лоиҳа</t>
  </si>
  <si>
    <t>Маоши кормандон</t>
  </si>
  <si>
    <t>Воҳиди ченак</t>
  </si>
  <si>
    <t>Миқдор</t>
  </si>
  <si>
    <t>Нарҳ барои як адад</t>
  </si>
  <si>
    <t>Шарҳи мухтасари хароҷот</t>
  </si>
  <si>
    <t>Вазифаи корманд #1</t>
  </si>
  <si>
    <t xml:space="preserve"> #2</t>
  </si>
  <si>
    <t xml:space="preserve"> #3</t>
  </si>
  <si>
    <t>Шартномаҳои хизматрасонӣ</t>
  </si>
  <si>
    <t>Дигар хароҷотҳои бевосита</t>
  </si>
  <si>
    <t>хизматрасонӣ</t>
  </si>
  <si>
    <t>рӯз</t>
  </si>
  <si>
    <t>моҳ</t>
  </si>
  <si>
    <t>соат</t>
  </si>
  <si>
    <t>Ҷамъ</t>
  </si>
  <si>
    <t>Муҳлати иҷроиши лоиҳа:</t>
  </si>
  <si>
    <t>Образец формы бюджета</t>
  </si>
  <si>
    <t>Название проекта:</t>
  </si>
  <si>
    <t>Название организации:</t>
  </si>
  <si>
    <t>Статья расходов</t>
  </si>
  <si>
    <t>Еденица измерения</t>
  </si>
  <si>
    <t>Количество</t>
  </si>
  <si>
    <t>Всего расходы Internews</t>
  </si>
  <si>
    <t>Расходы</t>
  </si>
  <si>
    <t>Краткое объяснение расхода</t>
  </si>
  <si>
    <t>Всего</t>
  </si>
  <si>
    <t>день</t>
  </si>
  <si>
    <t>месяц</t>
  </si>
  <si>
    <t>услуга</t>
  </si>
  <si>
    <t>Другие прямые расходы</t>
  </si>
  <si>
    <t>Итого</t>
  </si>
  <si>
    <t>Дата:</t>
  </si>
  <si>
    <t>Подпись:</t>
  </si>
  <si>
    <t>Ф.И.О. Руководителя:</t>
  </si>
  <si>
    <t>Номгӯи хароҷотҳо</t>
  </si>
  <si>
    <t>Ҳамагӣ Internews</t>
  </si>
  <si>
    <t>Ҳамагӣ</t>
  </si>
  <si>
    <t>Имзо:</t>
  </si>
  <si>
    <t>Сана:</t>
  </si>
  <si>
    <t>Соц налог 25%</t>
  </si>
  <si>
    <t>Бухгалтер</t>
  </si>
  <si>
    <t>Координатор</t>
  </si>
  <si>
    <t>Аренда офиса</t>
  </si>
  <si>
    <t>GB</t>
  </si>
  <si>
    <t>Заработная плата штатных сотрудников</t>
  </si>
  <si>
    <t>70% помещение будет использоватся  другим проектом</t>
  </si>
  <si>
    <t>Чалб шудан ба лоиҳа бо %</t>
  </si>
  <si>
    <t>Андози фонди иҷтимои 25 %</t>
  </si>
  <si>
    <t>Банковские услуги</t>
  </si>
  <si>
    <t>Услуга</t>
  </si>
  <si>
    <t>Интернет</t>
  </si>
  <si>
    <t>Совукопное время потраченое на проект</t>
  </si>
  <si>
    <t>Переод реализации проекта:</t>
  </si>
  <si>
    <t>БЮДЖЕТ</t>
  </si>
  <si>
    <t>чел</t>
  </si>
  <si>
    <t>человек</t>
  </si>
  <si>
    <t xml:space="preserve">Разработчик программы </t>
  </si>
  <si>
    <t>Канцтовары</t>
  </si>
  <si>
    <t>ИТОГО</t>
  </si>
  <si>
    <t xml:space="preserve">Цена (расход) за еденицу в сомони </t>
  </si>
  <si>
    <t>3 дня*18 уч*2 раз</t>
  </si>
  <si>
    <t>3 дня*18 уч*1 раз</t>
  </si>
  <si>
    <t xml:space="preserve">Дата:  </t>
  </si>
  <si>
    <t>Директор:</t>
  </si>
  <si>
    <t>Цена (расхода, ЗП) за еденицу в $ США</t>
  </si>
  <si>
    <t>комплект</t>
  </si>
  <si>
    <t xml:space="preserve">Видео-монтажер </t>
  </si>
  <si>
    <t>Программные расходы</t>
  </si>
  <si>
    <t>Командировочные в ....</t>
  </si>
  <si>
    <t>ночь</t>
  </si>
  <si>
    <t xml:space="preserve">Транспортные </t>
  </si>
  <si>
    <t>5 чел *20 доллар</t>
  </si>
  <si>
    <t>Гостинечные</t>
  </si>
  <si>
    <t>Специалист по…</t>
  </si>
  <si>
    <t>Директор</t>
  </si>
  <si>
    <t>Утверждение программы, расходов, мониторинг проекта. Директор будет вовлечено 25%в данном проекте и 75 % в проекте ООО</t>
  </si>
  <si>
    <t>3 медиаспециалиста по 1 в каждом регионе на один месяц. Создние модулей, проведение тренинга, менторинг</t>
  </si>
  <si>
    <t>2 медиаспециалиста по 1 в каждом регионе на один месяц. Создние модулей, проведение тренинга, менторинг</t>
  </si>
  <si>
    <t>Кофе брейк в регионах</t>
  </si>
  <si>
    <t>Аренда помещения</t>
  </si>
  <si>
    <t>Кофе брейк в Душанбе</t>
  </si>
  <si>
    <t xml:space="preserve">Обед </t>
  </si>
  <si>
    <t>#4</t>
  </si>
  <si>
    <t>#5</t>
  </si>
  <si>
    <t>Банаворгирии фильми….</t>
  </si>
  <si>
    <t>Кофе брейк</t>
  </si>
  <si>
    <t>Нисфирузи</t>
  </si>
  <si>
    <t>Хароҷотҳои барномави</t>
  </si>
  <si>
    <t>Командировочные</t>
  </si>
  <si>
    <t>Транспортные</t>
  </si>
  <si>
    <t>руз</t>
  </si>
  <si>
    <t>шабонаруз</t>
  </si>
  <si>
    <t>нафар</t>
  </si>
  <si>
    <t>Хариди таҷҳизот</t>
  </si>
  <si>
    <t>Камера (опишите спецификацию и характеристику детально!)</t>
  </si>
  <si>
    <t>Штатив</t>
  </si>
  <si>
    <t>шт</t>
  </si>
  <si>
    <t>Ҳамаги хроҷотҳои барнома</t>
  </si>
  <si>
    <t>Закупки</t>
  </si>
  <si>
    <t>Камера Full HD до 50/60p, HD до 100/120p, 3,2-дюймовый, прибл. 1,62 млн точек, Wi Fi 
Видео HDR, интервальная видеосъемка</t>
  </si>
  <si>
    <t>Камера на необходима для качественной съемки материала, где нужно такие качества как…. Н данный момента у нас имеется(или не имеется) камера модели ХХХ но для съемки этого контента лучше или и т.п</t>
  </si>
  <si>
    <t>Обосновние</t>
  </si>
  <si>
    <t>Растчет столба "Е" (кол участ +тренр+ кол ночей+...)</t>
  </si>
  <si>
    <t>Обоснование</t>
  </si>
  <si>
    <t>Разработка этой программы даст нам возможность….. (Опишите"!)</t>
  </si>
  <si>
    <t xml:space="preserve">Всего </t>
  </si>
  <si>
    <t>Услуги (Юридические лица)</t>
  </si>
  <si>
    <t xml:space="preserve">Производство фильма </t>
  </si>
  <si>
    <t>Толор барои...</t>
  </si>
  <si>
    <t>Маводҳои конселяри</t>
  </si>
  <si>
    <t>Хароҷотҳои бонки</t>
  </si>
  <si>
    <t>Впишите сюда, пожалуйста, цены 3 поставщиков услуги Проживание в отеле со ссылками на ценник отелей. Покажите, что вы выбрали оптимальное соотношение цены и качества.</t>
  </si>
  <si>
    <t>Производство фильма</t>
  </si>
  <si>
    <t>Коментарий</t>
  </si>
  <si>
    <t>Начисление ЗП, оплата услуг, ведение фин учета. Директор будет вовлечен 25% в данном проекте и 75 в проекте по…</t>
  </si>
  <si>
    <t>час</t>
  </si>
  <si>
    <t>5 чел *20 доллар. Одноместный номер, проживание в течение. … дней необходимо потому что ….  (кто из персонала проекта едет, куда, на сколько суток и зачем)</t>
  </si>
  <si>
    <t xml:space="preserve"> Впишите сюда, пожалуйста, цены 3 поставщиков услуги Проживание в отеле со ссылками на ценник отелей. Покажите, что вы выбрали оптимальное соотношение цены и качества.</t>
  </si>
  <si>
    <t>Опишите что, сколько для каждого участника</t>
  </si>
  <si>
    <t>Услуги, юридические лица</t>
  </si>
  <si>
    <t>хизматрасони</t>
  </si>
  <si>
    <t>30 участников 1 тетрадь + 1 ручка +1 файл</t>
  </si>
  <si>
    <t>Нужен для загрузки видео, проведение конф, …… каждый месяц по 1 GB</t>
  </si>
  <si>
    <t>то</t>
  </si>
  <si>
    <t>Эзоҳ</t>
  </si>
  <si>
    <t>ООО Гемс</t>
  </si>
  <si>
    <t>Мой дом</t>
  </si>
  <si>
    <t>до</t>
  </si>
  <si>
    <t>5 медиаспециалиста по 1 в каждом регионе на один месяц. Создние модулей, проведение тренинга, менторинг</t>
  </si>
  <si>
    <t>Сотрудник(Должность)</t>
  </si>
  <si>
    <t xml:space="preserve">Обоснуйте, что менеджер будет занят именно 60% рабочего времени каждый день, опишите, что он будет делать? Для расчета гонорара бухгалтера мы умножаем его 100% ставку - 2000 сомони на 20% рабочего времени, которое он ежедневно будет тратить на проект, и получаем 400 сомони в месяц, а затем умножаем на 6 месяцев, и получает 2400 сомони на руки за все время проекта. Налоги нужно посчитать сверху этой суммы. </t>
  </si>
  <si>
    <t>Роҳбар</t>
  </si>
  <si>
    <t>Муҳосиб</t>
  </si>
  <si>
    <t>Роҳбарии лоиҳа, тасдиқи нақшаҳои лоиҳа, бурдани мониторинги иҷроиши лоиҳа, тасдиқи ҳароҷотҳо ва ....()</t>
  </si>
  <si>
    <t xml:space="preserve">Уҳдадор дар қисми молиявии лоиҳа; пардохти маош, ҳисоб ва пардохт андозҳо ва супоридани ҳисоботҳо ба мақомотҳои дахлдор, дуруст бурдан ва духтани ҳуҷҷатҳои молиявии лоиҳа </t>
  </si>
  <si>
    <t xml:space="preserve">Пардохт аз руи соати кори ҳисоб шуда, 200 доллари ИМА ба 4 соати кори 800 долларо ташкил медиҳад. Инҷо нарҳои соати кории се хизматрасонро бо назардошти андоз пешаки омухта нависед. </t>
  </si>
  <si>
    <t xml:space="preserve">Хизматрасон банаворгири, монтаж, илюстрция гузори ва овозгузории филмро пешниҳод менамояд. </t>
  </si>
  <si>
    <t>Маоши кормандони кироя (шахсони воқеи)</t>
  </si>
  <si>
    <t>Консультанты/нештатные (физ лица)</t>
  </si>
  <si>
    <t>2 дол *2 руз * 54 нафар - 50 нафар иштирокчиен +4 нафар тренерон</t>
  </si>
  <si>
    <t>5 дол *2 руз * 54 нафар - 50 нафар иштирокчиен +4 нафар тренерон</t>
  </si>
  <si>
    <t xml:space="preserve"> 1 день *2 раза* 2 дол * 45 чел</t>
  </si>
  <si>
    <t>Инчо  3 нархномаҳое (ссылкахоро) ки шумо аз онҳо нархоҳоро барои буҷа гирифта будет пешниход намоед. Дар вакти иҷроиши лоиҳа барои хариди таҷҳизот е хизматрасониҳое, ки нархшон аз 3000 дол зиед бошанд , пешниходи се нархнома ҳатмист.</t>
  </si>
  <si>
    <t>5 нафар*5 шабонаруз *20 дол. 2 нафар иштирокчиени бокимонда дар хонаи хешу табор ҷойгир мешаванд</t>
  </si>
  <si>
    <t>7 нафар*5 шабонаруз *20 дол. 2 нафар иштирокчиени бокимонда дар хонаи хешу табор ҷойгир мешаванд</t>
  </si>
  <si>
    <t xml:space="preserve">Камера барои истехсоли мухтавои нисбатан босифат ва…... Мо айни хол камера дорем, вале барои филми мо ду камера барои навори.... зарур аст. (Кутох фахмонед, ки камера барои кори касбии ояндаи шумо чи таъсир мерасонад) </t>
  </si>
  <si>
    <t>Инчо  3 нархномаҳое (ссылкахоро) ки шумо аз онҳо нархоҳоро барои буҷа гирифта будет пешниход намоед. Шумо бояд интихоби нархи/сифати бехтаринро нишон дихед</t>
  </si>
  <si>
    <t xml:space="preserve">Это необходимо для… </t>
  </si>
  <si>
    <t>Мы умножаем часовую оплату работы фотографа -- к примеру, 100 дол на 4 часа его работы для проекта и получаем 400 дол - итоговую сумму выплаты. Впишите сюда, пожалуйста, цены 3 поставщиков услуги если вы у кого вы брали цены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</si>
</sst>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quot;$&quot;* #,##0.00_);_(&quot;$&quot;* \(#,##0.00\);_(&quot;$&quot;* &quot;-&quot;??_);_(@_)"/>
    <numFmt numFmtId="166" formatCode="_(* #,##0.00_);_(* \(#,##0.00\);_(* &quot;-&quot;??_);_(@_)"/>
    <numFmt numFmtId="167" formatCode="[$-419]d\ mmm\ yy;@"/>
    <numFmt numFmtId="168" formatCode="[$-419]dd\ mmm\ yy;@"/>
  </numFmts>
  <fonts count="26" x14ac:knownFonts="1">
    <font>
      <sz val="11"/>
      <color theme="1"/>
      <name val="Calibri"/>
      <family val="2"/>
      <scheme val="minor"/>
    </font>
    <font>
      <sz val="11"/>
      <color theme="1"/>
      <name val="Calibri"/>
      <family val="2"/>
      <charset val="204"/>
      <scheme val="minor"/>
    </font>
    <font>
      <sz val="11"/>
      <color theme="1"/>
      <name val="Calibri"/>
      <family val="2"/>
      <scheme val="minor"/>
    </font>
    <font>
      <b/>
      <sz val="10"/>
      <color theme="1"/>
      <name val="Arial"/>
      <family val="2"/>
    </font>
    <font>
      <sz val="10"/>
      <name val="Arial"/>
      <family val="2"/>
    </font>
    <font>
      <b/>
      <sz val="10"/>
      <color rgb="FFFF0000"/>
      <name val="Arial"/>
      <family val="2"/>
    </font>
    <font>
      <b/>
      <sz val="10"/>
      <name val="Arial"/>
      <family val="2"/>
    </font>
    <font>
      <b/>
      <sz val="10"/>
      <color theme="0"/>
      <name val="Arial"/>
      <family val="2"/>
    </font>
    <font>
      <i/>
      <sz val="10"/>
      <name val="Arial"/>
      <family val="2"/>
    </font>
    <font>
      <b/>
      <i/>
      <sz val="10"/>
      <name val="Arial"/>
      <family val="2"/>
    </font>
    <font>
      <sz val="10"/>
      <color indexed="24"/>
      <name val="Arial"/>
      <family val="2"/>
    </font>
    <font>
      <b/>
      <sz val="11"/>
      <color theme="1"/>
      <name val="Calibri"/>
      <family val="2"/>
      <charset val="204"/>
      <scheme val="minor"/>
    </font>
    <font>
      <b/>
      <sz val="12"/>
      <color theme="1"/>
      <name val="Arial"/>
      <family val="2"/>
    </font>
    <font>
      <sz val="9"/>
      <color indexed="81"/>
      <name val="Tahoma"/>
      <family val="2"/>
      <charset val="204"/>
    </font>
    <font>
      <b/>
      <sz val="9"/>
      <color indexed="81"/>
      <name val="Tahoma"/>
      <family val="2"/>
      <charset val="204"/>
    </font>
    <font>
      <sz val="11"/>
      <color rgb="FFFF0000"/>
      <name val="Calibri"/>
      <family val="2"/>
      <scheme val="minor"/>
    </font>
    <font>
      <sz val="10"/>
      <name val="Arial"/>
      <family val="2"/>
      <charset val="204"/>
    </font>
    <font>
      <sz val="10"/>
      <color rgb="FFFF0000"/>
      <name val="Arial"/>
      <family val="2"/>
      <charset val="204"/>
    </font>
    <font>
      <b/>
      <sz val="10"/>
      <name val="Arial"/>
      <family val="2"/>
      <charset val="204"/>
    </font>
    <font>
      <i/>
      <sz val="10"/>
      <name val="Arial"/>
      <family val="2"/>
      <charset val="204"/>
    </font>
    <font>
      <b/>
      <i/>
      <sz val="10"/>
      <name val="Arial"/>
      <family val="2"/>
      <charset val="204"/>
    </font>
    <font>
      <b/>
      <sz val="10"/>
      <color theme="1"/>
      <name val="Arial"/>
      <family val="2"/>
      <charset val="204"/>
    </font>
    <font>
      <b/>
      <sz val="10"/>
      <color theme="0"/>
      <name val="Arial"/>
      <family val="2"/>
      <charset val="204"/>
    </font>
    <font>
      <sz val="10"/>
      <color theme="1"/>
      <name val="Arial"/>
      <family val="2"/>
      <charset val="204"/>
    </font>
    <font>
      <b/>
      <i/>
      <sz val="10"/>
      <color theme="1"/>
      <name val="Arial"/>
      <family val="2"/>
      <charset val="204"/>
    </font>
    <font>
      <sz val="8"/>
      <name val="Calibri"/>
      <family val="2"/>
      <scheme val="minor"/>
    </font>
  </fonts>
  <fills count="10">
    <fill>
      <patternFill patternType="none"/>
    </fill>
    <fill>
      <patternFill patternType="gray125"/>
    </fill>
    <fill>
      <patternFill patternType="solid">
        <fgColor theme="1" tint="0.34998626667073579"/>
        <bgColor indexed="64"/>
      </patternFill>
    </fill>
    <fill>
      <patternFill patternType="solid">
        <fgColor rgb="FFFFFFCC"/>
        <bgColor indexed="64"/>
      </patternFill>
    </fill>
    <fill>
      <patternFill patternType="solid">
        <fgColor theme="0" tint="-0.249977111117893"/>
        <bgColor indexed="64"/>
      </patternFill>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auto="1"/>
      </top>
      <bottom style="thin">
        <color auto="1"/>
      </bottom>
      <diagonal/>
    </border>
  </borders>
  <cellStyleXfs count="10">
    <xf numFmtId="0" fontId="0" fillId="0" borderId="0"/>
    <xf numFmtId="9" fontId="2" fillId="0" borderId="0" applyFont="0" applyFill="0" applyBorder="0" applyAlignment="0" applyProtection="0"/>
    <xf numFmtId="0" fontId="4" fillId="0" borderId="0"/>
    <xf numFmtId="165" fontId="4" fillId="0" borderId="0" applyFont="0" applyFill="0" applyBorder="0" applyAlignment="0" applyProtection="0"/>
    <xf numFmtId="0" fontId="10" fillId="0" borderId="0"/>
    <xf numFmtId="166" fontId="4" fillId="0" borderId="0" applyFont="0" applyFill="0" applyBorder="0" applyAlignment="0" applyProtection="0"/>
    <xf numFmtId="0" fontId="1" fillId="0" borderId="0"/>
    <xf numFmtId="9" fontId="1" fillId="0" borderId="0" applyFont="0" applyFill="0" applyBorder="0" applyAlignment="0" applyProtection="0"/>
    <xf numFmtId="0" fontId="2" fillId="0" borderId="0"/>
    <xf numFmtId="9" fontId="2" fillId="0" borderId="0" applyFont="0" applyFill="0" applyBorder="0" applyAlignment="0" applyProtection="0"/>
  </cellStyleXfs>
  <cellXfs count="296">
    <xf numFmtId="0" fontId="0" fillId="0" borderId="0" xfId="0"/>
    <xf numFmtId="0" fontId="3" fillId="0" borderId="0" xfId="0" applyFont="1" applyAlignment="1" applyProtection="1">
      <alignment vertical="center"/>
      <protection locked="0"/>
    </xf>
    <xf numFmtId="0" fontId="0" fillId="0" borderId="0" xfId="2" applyFont="1" applyAlignment="1" applyProtection="1">
      <alignment horizontal="center" vertical="center" wrapText="1"/>
      <protection locked="0"/>
    </xf>
    <xf numFmtId="0" fontId="0" fillId="0" borderId="0" xfId="2" applyFont="1" applyAlignment="1" applyProtection="1">
      <alignment vertical="center" wrapText="1"/>
      <protection locked="0"/>
    </xf>
    <xf numFmtId="164" fontId="0" fillId="0" borderId="0" xfId="2" applyNumberFormat="1" applyFont="1" applyAlignment="1" applyProtection="1">
      <alignment vertical="center"/>
      <protection locked="0"/>
    </xf>
    <xf numFmtId="0" fontId="0" fillId="0" borderId="0" xfId="2" applyFont="1" applyAlignment="1">
      <alignment vertical="center"/>
    </xf>
    <xf numFmtId="0" fontId="0" fillId="0" borderId="0" xfId="2" applyFont="1" applyAlignment="1" applyProtection="1">
      <alignment vertical="center"/>
      <protection locked="0"/>
    </xf>
    <xf numFmtId="0" fontId="6" fillId="0" borderId="0" xfId="2" applyFont="1" applyAlignment="1" applyProtection="1">
      <alignment horizontal="center" vertical="center" wrapText="1"/>
      <protection locked="0"/>
    </xf>
    <xf numFmtId="0" fontId="6" fillId="0" borderId="0" xfId="2" applyFont="1" applyAlignment="1" applyProtection="1">
      <alignment vertical="center" wrapText="1"/>
      <protection locked="0"/>
    </xf>
    <xf numFmtId="0" fontId="7" fillId="2" borderId="4" xfId="2" applyFont="1" applyFill="1" applyBorder="1" applyAlignment="1" applyProtection="1">
      <alignment horizontal="center" vertical="center"/>
      <protection locked="0"/>
    </xf>
    <xf numFmtId="0" fontId="6" fillId="0" borderId="6" xfId="2" applyFont="1" applyBorder="1" applyAlignment="1" applyProtection="1">
      <alignment horizontal="center" vertical="center" wrapText="1"/>
      <protection locked="0"/>
    </xf>
    <xf numFmtId="164" fontId="0" fillId="0" borderId="7" xfId="2" applyNumberFormat="1" applyFont="1" applyBorder="1" applyAlignment="1" applyProtection="1">
      <alignment vertical="center"/>
      <protection locked="0"/>
    </xf>
    <xf numFmtId="0" fontId="6" fillId="0" borderId="5" xfId="2" applyFont="1" applyBorder="1" applyAlignment="1" applyProtection="1">
      <alignment vertical="center"/>
      <protection locked="0"/>
    </xf>
    <xf numFmtId="0" fontId="0" fillId="0" borderId="6" xfId="2" applyFont="1" applyBorder="1" applyAlignment="1" applyProtection="1">
      <alignment vertical="center"/>
      <protection locked="0"/>
    </xf>
    <xf numFmtId="0" fontId="0" fillId="0" borderId="6" xfId="2" applyFont="1" applyBorder="1" applyAlignment="1" applyProtection="1">
      <alignment horizontal="center" vertical="center" wrapText="1"/>
      <protection locked="0"/>
    </xf>
    <xf numFmtId="164" fontId="0" fillId="0" borderId="7" xfId="2" applyNumberFormat="1" applyFont="1" applyBorder="1" applyAlignment="1" applyProtection="1">
      <alignment horizontal="right" vertical="center"/>
      <protection locked="0"/>
    </xf>
    <xf numFmtId="164" fontId="0" fillId="3" borderId="7" xfId="2" applyNumberFormat="1" applyFont="1" applyFill="1" applyBorder="1" applyAlignment="1">
      <alignment vertical="center"/>
    </xf>
    <xf numFmtId="0" fontId="0" fillId="0" borderId="5" xfId="2" applyFont="1" applyBorder="1" applyAlignment="1" applyProtection="1">
      <alignment vertical="center"/>
      <protection locked="0"/>
    </xf>
    <xf numFmtId="0" fontId="9" fillId="0" borderId="6" xfId="2" applyFont="1" applyBorder="1" applyAlignment="1" applyProtection="1">
      <alignment horizontal="right" vertical="center"/>
      <protection locked="0"/>
    </xf>
    <xf numFmtId="164" fontId="6" fillId="0" borderId="7" xfId="2" applyNumberFormat="1" applyFont="1" applyBorder="1" applyAlignment="1" applyProtection="1">
      <alignment vertical="center"/>
      <protection locked="0"/>
    </xf>
    <xf numFmtId="164" fontId="6" fillId="3" borderId="7" xfId="2" applyNumberFormat="1" applyFont="1" applyFill="1" applyBorder="1" applyAlignment="1">
      <alignment vertical="center"/>
    </xf>
    <xf numFmtId="0" fontId="0" fillId="0" borderId="6" xfId="4" applyFont="1" applyBorder="1" applyAlignment="1" applyProtection="1">
      <alignment vertical="center" wrapText="1"/>
      <protection locked="0"/>
    </xf>
    <xf numFmtId="0" fontId="0" fillId="3" borderId="7" xfId="2" applyFont="1" applyFill="1" applyBorder="1" applyAlignment="1">
      <alignment vertical="center"/>
    </xf>
    <xf numFmtId="164" fontId="6" fillId="0" borderId="7" xfId="2" applyNumberFormat="1" applyFont="1" applyBorder="1" applyAlignment="1" applyProtection="1">
      <alignment horizontal="right" vertical="center"/>
      <protection locked="0"/>
    </xf>
    <xf numFmtId="164" fontId="6" fillId="3" borderId="7" xfId="2" applyNumberFormat="1" applyFont="1" applyFill="1" applyBorder="1" applyAlignment="1">
      <alignment horizontal="right" vertical="center"/>
    </xf>
    <xf numFmtId="0" fontId="0" fillId="0" borderId="6" xfId="2" applyFont="1" applyBorder="1" applyAlignment="1" applyProtection="1">
      <alignment horizontal="left" vertical="center"/>
      <protection locked="0"/>
    </xf>
    <xf numFmtId="1" fontId="0" fillId="0" borderId="6" xfId="2" applyNumberFormat="1" applyFont="1" applyBorder="1" applyAlignment="1" applyProtection="1">
      <alignment horizontal="center" vertical="center" wrapText="1"/>
      <protection locked="0"/>
    </xf>
    <xf numFmtId="0" fontId="6" fillId="0" borderId="2" xfId="2" applyFont="1" applyBorder="1" applyAlignment="1" applyProtection="1">
      <alignment horizontal="center" vertical="center" wrapText="1"/>
      <protection locked="0"/>
    </xf>
    <xf numFmtId="0" fontId="6" fillId="0" borderId="3" xfId="2" applyFont="1" applyBorder="1" applyAlignment="1" applyProtection="1">
      <alignment horizontal="center" vertical="center" wrapText="1"/>
      <protection locked="0"/>
    </xf>
    <xf numFmtId="0" fontId="6" fillId="0" borderId="3" xfId="2" applyFont="1" applyBorder="1" applyAlignment="1" applyProtection="1">
      <alignment vertical="center" wrapText="1"/>
      <protection locked="0"/>
    </xf>
    <xf numFmtId="164" fontId="6" fillId="0" borderId="3" xfId="2" applyNumberFormat="1" applyFont="1" applyBorder="1" applyAlignment="1" applyProtection="1">
      <alignment vertical="center"/>
      <protection locked="0"/>
    </xf>
    <xf numFmtId="164" fontId="6" fillId="0" borderId="4" xfId="2" applyNumberFormat="1" applyFont="1" applyBorder="1" applyAlignment="1" applyProtection="1">
      <alignment vertical="center"/>
      <protection locked="0"/>
    </xf>
    <xf numFmtId="0" fontId="11" fillId="0" borderId="0" xfId="2" applyFont="1" applyAlignment="1" applyProtection="1">
      <alignment vertical="center"/>
      <protection locked="0"/>
    </xf>
    <xf numFmtId="0" fontId="7" fillId="2" borderId="1" xfId="2" applyFont="1" applyFill="1" applyBorder="1" applyAlignment="1" applyProtection="1">
      <alignment vertical="center"/>
      <protection locked="0"/>
    </xf>
    <xf numFmtId="164" fontId="7" fillId="2" borderId="3" xfId="2" applyNumberFormat="1" applyFont="1" applyFill="1" applyBorder="1" applyAlignment="1" applyProtection="1">
      <alignment vertical="center" wrapText="1"/>
      <protection locked="0"/>
    </xf>
    <xf numFmtId="0" fontId="7" fillId="2" borderId="2" xfId="2" applyFont="1" applyFill="1" applyBorder="1" applyAlignment="1" applyProtection="1">
      <alignment horizontal="center" vertical="center" wrapText="1"/>
      <protection locked="0"/>
    </xf>
    <xf numFmtId="0" fontId="7" fillId="2" borderId="3" xfId="2" applyFont="1" applyFill="1" applyBorder="1" applyAlignment="1" applyProtection="1">
      <alignment vertical="center" wrapText="1"/>
      <protection locked="0"/>
    </xf>
    <xf numFmtId="0" fontId="7" fillId="2" borderId="3" xfId="2" applyFont="1" applyFill="1" applyBorder="1" applyAlignment="1" applyProtection="1">
      <alignment horizontal="center" vertical="center" wrapText="1"/>
      <protection locked="0"/>
    </xf>
    <xf numFmtId="164" fontId="7" fillId="2" borderId="4" xfId="2" applyNumberFormat="1" applyFont="1" applyFill="1" applyBorder="1" applyAlignment="1" applyProtection="1">
      <alignment vertical="center" wrapText="1"/>
      <protection locked="0"/>
    </xf>
    <xf numFmtId="164" fontId="7" fillId="2" borderId="1" xfId="2" applyNumberFormat="1" applyFont="1" applyFill="1" applyBorder="1" applyAlignment="1">
      <alignment vertical="center"/>
    </xf>
    <xf numFmtId="0" fontId="6" fillId="0" borderId="0" xfId="2" applyFont="1" applyBorder="1" applyAlignment="1" applyProtection="1">
      <alignment horizontal="center" vertical="center" wrapText="1"/>
      <protection locked="0"/>
    </xf>
    <xf numFmtId="9" fontId="6" fillId="0" borderId="0" xfId="1" applyFont="1" applyBorder="1" applyAlignment="1" applyProtection="1">
      <alignment vertical="center" wrapText="1"/>
      <protection locked="0"/>
    </xf>
    <xf numFmtId="164" fontId="8" fillId="0" borderId="0" xfId="2" applyNumberFormat="1" applyFont="1" applyBorder="1" applyAlignment="1" applyProtection="1">
      <alignment horizontal="center" vertical="center"/>
      <protection locked="0"/>
    </xf>
    <xf numFmtId="0" fontId="0" fillId="0" borderId="0" xfId="2" applyFont="1" applyBorder="1" applyAlignment="1" applyProtection="1">
      <alignment horizontal="center" vertical="center" wrapText="1"/>
      <protection locked="0"/>
    </xf>
    <xf numFmtId="9" fontId="0" fillId="0" borderId="0" xfId="1" applyFont="1" applyBorder="1" applyAlignment="1" applyProtection="1">
      <alignment horizontal="center" vertical="center" wrapText="1"/>
      <protection locked="0"/>
    </xf>
    <xf numFmtId="164" fontId="0" fillId="0" borderId="0" xfId="3" applyNumberFormat="1" applyFont="1" applyBorder="1" applyAlignment="1" applyProtection="1">
      <alignment vertical="center"/>
      <protection locked="0"/>
    </xf>
    <xf numFmtId="0" fontId="6" fillId="0" borderId="0" xfId="2" applyFont="1" applyBorder="1" applyAlignment="1" applyProtection="1">
      <alignment vertical="center" wrapText="1"/>
      <protection locked="0"/>
    </xf>
    <xf numFmtId="164" fontId="6" fillId="0" borderId="0" xfId="2" applyNumberFormat="1" applyFont="1" applyBorder="1" applyAlignment="1" applyProtection="1">
      <alignment vertical="center"/>
      <protection locked="0"/>
    </xf>
    <xf numFmtId="0" fontId="0" fillId="0" borderId="0" xfId="2" applyFont="1" applyBorder="1" applyAlignment="1" applyProtection="1">
      <alignment vertical="center" wrapText="1"/>
      <protection locked="0"/>
    </xf>
    <xf numFmtId="164" fontId="0" fillId="0" borderId="0" xfId="2" applyNumberFormat="1" applyFont="1" applyBorder="1" applyAlignment="1" applyProtection="1">
      <alignment vertical="center"/>
      <protection locked="0"/>
    </xf>
    <xf numFmtId="164" fontId="0" fillId="0" borderId="0" xfId="2" applyNumberFormat="1" applyFont="1" applyBorder="1" applyAlignment="1" applyProtection="1">
      <alignment horizontal="center" vertical="center"/>
      <protection locked="0"/>
    </xf>
    <xf numFmtId="0" fontId="6" fillId="0" borderId="9" xfId="2" applyFont="1" applyBorder="1" applyAlignment="1" applyProtection="1">
      <alignment horizontal="center" vertical="center" wrapText="1"/>
      <protection locked="0"/>
    </xf>
    <xf numFmtId="0" fontId="6" fillId="0" borderId="9" xfId="2" applyFont="1" applyBorder="1" applyAlignment="1" applyProtection="1">
      <alignment vertical="center" wrapText="1"/>
      <protection locked="0"/>
    </xf>
    <xf numFmtId="164" fontId="6" fillId="0" borderId="9" xfId="2" applyNumberFormat="1" applyFont="1" applyBorder="1" applyAlignment="1" applyProtection="1">
      <alignment vertical="center"/>
      <protection locked="0"/>
    </xf>
    <xf numFmtId="164" fontId="0" fillId="3" borderId="11" xfId="2" applyNumberFormat="1" applyFont="1" applyFill="1" applyBorder="1" applyAlignment="1">
      <alignment vertical="center"/>
    </xf>
    <xf numFmtId="0" fontId="6" fillId="0" borderId="11" xfId="2" applyFont="1" applyBorder="1" applyAlignment="1" applyProtection="1">
      <alignment vertical="center"/>
      <protection locked="0"/>
    </xf>
    <xf numFmtId="0" fontId="0" fillId="4" borderId="0" xfId="2" applyFont="1" applyFill="1" applyBorder="1" applyAlignment="1" applyProtection="1">
      <alignment horizontal="center" vertical="center" wrapText="1"/>
      <protection locked="0"/>
    </xf>
    <xf numFmtId="0" fontId="0" fillId="4" borderId="0" xfId="2" applyFont="1" applyFill="1" applyBorder="1" applyAlignment="1" applyProtection="1">
      <alignment vertical="center" wrapText="1"/>
      <protection locked="0"/>
    </xf>
    <xf numFmtId="164" fontId="0" fillId="4" borderId="0" xfId="2" applyNumberFormat="1" applyFont="1" applyFill="1" applyBorder="1" applyAlignment="1" applyProtection="1">
      <alignment vertical="center"/>
      <protection locked="0"/>
    </xf>
    <xf numFmtId="0" fontId="0" fillId="4" borderId="5" xfId="2" applyFont="1" applyFill="1" applyBorder="1" applyAlignment="1" applyProtection="1">
      <alignment vertical="center"/>
      <protection locked="0"/>
    </xf>
    <xf numFmtId="0" fontId="6" fillId="4" borderId="0" xfId="2" applyFont="1" applyFill="1" applyBorder="1" applyAlignment="1" applyProtection="1">
      <alignment horizontal="center" vertical="center" wrapText="1"/>
      <protection locked="0"/>
    </xf>
    <xf numFmtId="0" fontId="6" fillId="4" borderId="0" xfId="2" applyFont="1" applyFill="1" applyBorder="1" applyAlignment="1" applyProtection="1">
      <alignment vertical="center" wrapText="1"/>
      <protection locked="0"/>
    </xf>
    <xf numFmtId="164" fontId="6" fillId="4" borderId="0" xfId="2" applyNumberFormat="1" applyFont="1" applyFill="1" applyBorder="1" applyAlignment="1" applyProtection="1">
      <alignment vertical="center"/>
      <protection locked="0"/>
    </xf>
    <xf numFmtId="0" fontId="6" fillId="4" borderId="5" xfId="2" applyFont="1" applyFill="1" applyBorder="1" applyAlignment="1" applyProtection="1">
      <alignment vertical="center"/>
      <protection locked="0"/>
    </xf>
    <xf numFmtId="0" fontId="6" fillId="6" borderId="6" xfId="4" applyFont="1" applyFill="1" applyBorder="1" applyAlignment="1" applyProtection="1">
      <alignment vertical="center" wrapText="1"/>
      <protection locked="0"/>
    </xf>
    <xf numFmtId="0" fontId="0" fillId="6" borderId="6" xfId="2" applyFont="1" applyFill="1" applyBorder="1" applyAlignment="1" applyProtection="1">
      <alignment horizontal="center" vertical="center" wrapText="1"/>
      <protection locked="0"/>
    </xf>
    <xf numFmtId="0" fontId="0" fillId="6" borderId="0" xfId="2" applyFont="1" applyFill="1" applyBorder="1" applyAlignment="1" applyProtection="1">
      <alignment horizontal="center" vertical="center" wrapText="1"/>
      <protection locked="0"/>
    </xf>
    <xf numFmtId="0" fontId="0" fillId="6" borderId="0" xfId="2" applyFont="1" applyFill="1" applyBorder="1" applyAlignment="1" applyProtection="1">
      <alignment vertical="center" wrapText="1"/>
      <protection locked="0"/>
    </xf>
    <xf numFmtId="164" fontId="0" fillId="6" borderId="0" xfId="2" applyNumberFormat="1" applyFont="1" applyFill="1" applyBorder="1" applyAlignment="1" applyProtection="1">
      <alignment vertical="center"/>
      <protection locked="0"/>
    </xf>
    <xf numFmtId="164" fontId="0" fillId="6" borderId="7" xfId="2" applyNumberFormat="1" applyFont="1" applyFill="1" applyBorder="1" applyAlignment="1" applyProtection="1">
      <alignment vertical="center"/>
      <protection locked="0"/>
    </xf>
    <xf numFmtId="0" fontId="0" fillId="6" borderId="7" xfId="2" applyFont="1" applyFill="1" applyBorder="1" applyAlignment="1">
      <alignment vertical="center"/>
    </xf>
    <xf numFmtId="0" fontId="0" fillId="6" borderId="5" xfId="2" applyFont="1" applyFill="1" applyBorder="1" applyAlignment="1" applyProtection="1">
      <alignment vertical="center"/>
      <protection locked="0"/>
    </xf>
    <xf numFmtId="0" fontId="6" fillId="6" borderId="6" xfId="2" applyFont="1" applyFill="1" applyBorder="1" applyAlignment="1" applyProtection="1">
      <alignment horizontal="center" vertical="center" wrapText="1"/>
      <protection locked="0"/>
    </xf>
    <xf numFmtId="0" fontId="6" fillId="6" borderId="0" xfId="2" applyFont="1" applyFill="1" applyBorder="1" applyAlignment="1" applyProtection="1">
      <alignment horizontal="center" vertical="center" wrapText="1"/>
      <protection locked="0"/>
    </xf>
    <xf numFmtId="0" fontId="6" fillId="6" borderId="0" xfId="2" applyFont="1" applyFill="1" applyBorder="1" applyAlignment="1" applyProtection="1">
      <alignment vertical="center" wrapText="1"/>
      <protection locked="0"/>
    </xf>
    <xf numFmtId="164" fontId="6" fillId="6" borderId="0" xfId="2" applyNumberFormat="1" applyFont="1" applyFill="1" applyBorder="1" applyAlignment="1" applyProtection="1">
      <alignment vertical="center"/>
      <protection locked="0"/>
    </xf>
    <xf numFmtId="164" fontId="6" fillId="6" borderId="7" xfId="2" applyNumberFormat="1" applyFont="1" applyFill="1" applyBorder="1" applyAlignment="1" applyProtection="1">
      <alignment vertical="center"/>
      <protection locked="0"/>
    </xf>
    <xf numFmtId="0" fontId="6" fillId="6" borderId="7" xfId="2" applyFont="1" applyFill="1" applyBorder="1" applyAlignment="1">
      <alignment vertical="center"/>
    </xf>
    <xf numFmtId="0" fontId="6" fillId="6" borderId="5" xfId="2" applyFont="1" applyFill="1" applyBorder="1" applyAlignment="1" applyProtection="1">
      <alignment vertical="center"/>
      <protection locked="0"/>
    </xf>
    <xf numFmtId="0" fontId="6" fillId="6" borderId="6" xfId="2" applyFont="1" applyFill="1" applyBorder="1" applyAlignment="1" applyProtection="1">
      <alignment horizontal="left" vertical="center"/>
      <protection locked="0"/>
    </xf>
    <xf numFmtId="0" fontId="21" fillId="0" borderId="0" xfId="8" applyFont="1" applyAlignment="1" applyProtection="1">
      <alignment vertical="center"/>
      <protection locked="0"/>
    </xf>
    <xf numFmtId="0" fontId="18" fillId="0" borderId="0" xfId="2" applyFont="1" applyAlignment="1" applyProtection="1">
      <alignment horizontal="center" vertical="center" wrapText="1"/>
      <protection locked="0"/>
    </xf>
    <xf numFmtId="0" fontId="18" fillId="0" borderId="0" xfId="2" applyFont="1" applyAlignment="1" applyProtection="1">
      <alignment vertical="center" wrapText="1"/>
      <protection locked="0"/>
    </xf>
    <xf numFmtId="167" fontId="18" fillId="7" borderId="0" xfId="2" applyNumberFormat="1" applyFont="1" applyFill="1" applyAlignment="1" applyProtection="1">
      <alignment horizontal="center" vertical="center" wrapText="1"/>
      <protection locked="0"/>
    </xf>
    <xf numFmtId="167" fontId="18" fillId="0" borderId="0" xfId="2" applyNumberFormat="1" applyFont="1" applyAlignment="1" applyProtection="1">
      <alignment horizontal="center" vertical="center" wrapText="1"/>
      <protection locked="0"/>
    </xf>
    <xf numFmtId="0" fontId="22" fillId="2" borderId="1" xfId="2" applyFont="1" applyFill="1" applyBorder="1" applyAlignment="1" applyProtection="1">
      <alignment vertical="center"/>
      <protection locked="0"/>
    </xf>
    <xf numFmtId="0" fontId="22" fillId="2" borderId="1" xfId="2" applyFont="1" applyFill="1" applyBorder="1" applyAlignment="1" applyProtection="1">
      <alignment horizontal="center" vertical="center" wrapText="1"/>
      <protection locked="0"/>
    </xf>
    <xf numFmtId="0" fontId="22" fillId="2" borderId="1" xfId="2" applyFont="1" applyFill="1" applyBorder="1" applyAlignment="1" applyProtection="1">
      <alignment vertical="center" wrapText="1"/>
      <protection locked="0"/>
    </xf>
    <xf numFmtId="0" fontId="22" fillId="2" borderId="1" xfId="2" applyFont="1" applyFill="1" applyBorder="1" applyAlignment="1" applyProtection="1">
      <alignment horizontal="center" vertical="center"/>
      <protection locked="0"/>
    </xf>
    <xf numFmtId="0" fontId="18" fillId="8" borderId="5" xfId="2" applyFont="1" applyFill="1" applyBorder="1" applyAlignment="1" applyProtection="1">
      <alignment vertical="center"/>
      <protection locked="0"/>
    </xf>
    <xf numFmtId="0" fontId="18" fillId="8" borderId="5" xfId="2" applyFont="1" applyFill="1" applyBorder="1" applyAlignment="1" applyProtection="1">
      <alignment horizontal="center" vertical="center" wrapText="1"/>
      <protection locked="0"/>
    </xf>
    <xf numFmtId="9" fontId="18" fillId="8" borderId="5" xfId="9" applyFont="1" applyFill="1" applyBorder="1" applyAlignment="1" applyProtection="1">
      <alignment vertical="center" wrapText="1"/>
      <protection locked="0"/>
    </xf>
    <xf numFmtId="0" fontId="20" fillId="0" borderId="5" xfId="2" applyFont="1" applyBorder="1" applyAlignment="1" applyProtection="1">
      <alignment horizontal="right" vertical="center"/>
      <protection locked="0"/>
    </xf>
    <xf numFmtId="0" fontId="18" fillId="0" borderId="5" xfId="2" applyFont="1" applyBorder="1" applyAlignment="1" applyProtection="1">
      <alignment horizontal="center" vertical="center" wrapText="1"/>
      <protection locked="0"/>
    </xf>
    <xf numFmtId="0" fontId="18" fillId="0" borderId="5" xfId="2" applyFont="1" applyBorder="1" applyAlignment="1" applyProtection="1">
      <alignment vertical="center" wrapText="1"/>
      <protection locked="0"/>
    </xf>
    <xf numFmtId="0" fontId="18" fillId="0" borderId="5" xfId="2" applyFont="1" applyBorder="1" applyAlignment="1" applyProtection="1">
      <alignment vertical="center"/>
      <protection locked="0"/>
    </xf>
    <xf numFmtId="0" fontId="18" fillId="6" borderId="5" xfId="2" applyFont="1" applyFill="1" applyBorder="1" applyAlignment="1" applyProtection="1">
      <alignment vertical="center" wrapText="1"/>
      <protection locked="0"/>
    </xf>
    <xf numFmtId="0" fontId="18" fillId="6" borderId="5" xfId="2" applyFont="1" applyFill="1" applyBorder="1" applyAlignment="1" applyProtection="1">
      <alignment horizontal="center" vertical="center" wrapText="1"/>
      <protection locked="0"/>
    </xf>
    <xf numFmtId="9" fontId="18" fillId="6" borderId="5" xfId="9" applyFont="1" applyFill="1" applyBorder="1" applyAlignment="1" applyProtection="1">
      <alignment vertical="center" wrapText="1"/>
      <protection locked="0"/>
    </xf>
    <xf numFmtId="0" fontId="18" fillId="9" borderId="5" xfId="2" applyFont="1" applyFill="1" applyBorder="1" applyAlignment="1">
      <alignment vertical="center"/>
    </xf>
    <xf numFmtId="0" fontId="18" fillId="6" borderId="5" xfId="2" applyFont="1" applyFill="1" applyBorder="1" applyAlignment="1" applyProtection="1">
      <alignment vertical="center"/>
      <protection locked="0"/>
    </xf>
    <xf numFmtId="0" fontId="18" fillId="6" borderId="5" xfId="2" applyFont="1" applyFill="1" applyBorder="1" applyAlignment="1" applyProtection="1">
      <alignment horizontal="left" vertical="center"/>
      <protection locked="0"/>
    </xf>
    <xf numFmtId="0" fontId="18" fillId="0" borderId="8" xfId="2" applyFont="1" applyBorder="1" applyAlignment="1" applyProtection="1">
      <alignment vertical="center"/>
      <protection locked="0"/>
    </xf>
    <xf numFmtId="0" fontId="18" fillId="0" borderId="8" xfId="2" applyFont="1" applyBorder="1" applyAlignment="1" applyProtection="1">
      <alignment horizontal="center" vertical="center" wrapText="1"/>
      <protection locked="0"/>
    </xf>
    <xf numFmtId="0" fontId="18" fillId="0" borderId="9" xfId="2" applyFont="1" applyBorder="1" applyAlignment="1" applyProtection="1">
      <alignment horizontal="center" vertical="center" wrapText="1"/>
      <protection locked="0"/>
    </xf>
    <xf numFmtId="0" fontId="18" fillId="0" borderId="9" xfId="2" applyFont="1" applyBorder="1" applyAlignment="1" applyProtection="1">
      <alignment vertical="center" wrapText="1"/>
      <protection locked="0"/>
    </xf>
    <xf numFmtId="0" fontId="18" fillId="0" borderId="11" xfId="2" applyFont="1" applyBorder="1" applyAlignment="1" applyProtection="1">
      <alignment vertical="center"/>
      <protection locked="0"/>
    </xf>
    <xf numFmtId="0" fontId="23" fillId="0" borderId="0" xfId="2" applyFont="1" applyAlignment="1" applyProtection="1">
      <alignment horizontal="center" vertical="center" wrapText="1"/>
      <protection locked="0"/>
    </xf>
    <xf numFmtId="0" fontId="23" fillId="0" borderId="0" xfId="2" applyFont="1" applyAlignment="1" applyProtection="1">
      <alignment vertical="center" wrapText="1"/>
      <protection locked="0"/>
    </xf>
    <xf numFmtId="0" fontId="23" fillId="0" borderId="0" xfId="2" applyFont="1" applyAlignment="1">
      <alignment vertical="center"/>
    </xf>
    <xf numFmtId="0" fontId="23" fillId="0" borderId="0" xfId="2" applyFont="1" applyAlignment="1" applyProtection="1">
      <alignment vertical="center"/>
      <protection locked="0"/>
    </xf>
    <xf numFmtId="0" fontId="23" fillId="0" borderId="0" xfId="8" applyFont="1"/>
    <xf numFmtId="0" fontId="21" fillId="0" borderId="0" xfId="2" applyFont="1" applyAlignment="1" applyProtection="1">
      <alignment vertical="center"/>
      <protection locked="0"/>
    </xf>
    <xf numFmtId="0" fontId="23" fillId="0" borderId="5" xfId="2" applyFont="1" applyBorder="1" applyAlignment="1" applyProtection="1">
      <alignment vertical="center"/>
      <protection locked="0"/>
    </xf>
    <xf numFmtId="0" fontId="23" fillId="0" borderId="5" xfId="2" applyFont="1" applyBorder="1" applyAlignment="1" applyProtection="1">
      <alignment horizontal="center" vertical="center" wrapText="1"/>
      <protection locked="0"/>
    </xf>
    <xf numFmtId="9" fontId="23" fillId="0" borderId="5" xfId="9" applyFont="1" applyBorder="1" applyAlignment="1" applyProtection="1">
      <alignment horizontal="center" vertical="center" wrapText="1"/>
      <protection locked="0"/>
    </xf>
    <xf numFmtId="0" fontId="23" fillId="7" borderId="5" xfId="2" applyFont="1" applyFill="1" applyBorder="1" applyAlignment="1" applyProtection="1">
      <alignment vertical="center"/>
      <protection locked="0"/>
    </xf>
    <xf numFmtId="0" fontId="21" fillId="0" borderId="5" xfId="2" applyFont="1" applyBorder="1" applyAlignment="1" applyProtection="1">
      <alignment vertical="center"/>
      <protection locked="0"/>
    </xf>
    <xf numFmtId="0" fontId="21" fillId="6" borderId="5" xfId="8" applyFont="1" applyFill="1" applyBorder="1"/>
    <xf numFmtId="0" fontId="23" fillId="6" borderId="5" xfId="2" applyFont="1" applyFill="1" applyBorder="1" applyAlignment="1" applyProtection="1">
      <alignment horizontal="center" vertical="center" wrapText="1"/>
      <protection locked="0"/>
    </xf>
    <xf numFmtId="0" fontId="23" fillId="6" borderId="5" xfId="2" applyFont="1" applyFill="1" applyBorder="1" applyAlignment="1" applyProtection="1">
      <alignment vertical="center" wrapText="1"/>
      <protection locked="0"/>
    </xf>
    <xf numFmtId="0" fontId="23" fillId="6" borderId="5" xfId="8" applyFont="1" applyFill="1" applyBorder="1"/>
    <xf numFmtId="0" fontId="23" fillId="6" borderId="5" xfId="8" applyFont="1" applyFill="1" applyBorder="1" applyAlignment="1">
      <alignment horizontal="center"/>
    </xf>
    <xf numFmtId="1" fontId="21" fillId="6" borderId="5" xfId="8" applyNumberFormat="1" applyFont="1" applyFill="1" applyBorder="1"/>
    <xf numFmtId="0" fontId="23" fillId="0" borderId="6" xfId="2" applyFont="1" applyBorder="1" applyAlignment="1" applyProtection="1">
      <alignment horizontal="left" vertical="center"/>
      <protection locked="0"/>
    </xf>
    <xf numFmtId="1" fontId="23" fillId="0" borderId="6" xfId="2" applyNumberFormat="1" applyFont="1" applyBorder="1" applyAlignment="1" applyProtection="1">
      <alignment horizontal="center" vertical="center" wrapText="1"/>
      <protection locked="0"/>
    </xf>
    <xf numFmtId="164" fontId="23" fillId="0" borderId="0" xfId="2" applyNumberFormat="1" applyFont="1" applyAlignment="1" applyProtection="1">
      <alignment vertical="center"/>
      <protection locked="0"/>
    </xf>
    <xf numFmtId="164" fontId="22" fillId="2" borderId="1" xfId="2" applyNumberFormat="1" applyFont="1" applyFill="1" applyBorder="1" applyAlignment="1" applyProtection="1">
      <alignment vertical="center" wrapText="1"/>
      <protection locked="0"/>
    </xf>
    <xf numFmtId="164" fontId="22" fillId="2" borderId="1" xfId="2" applyNumberFormat="1" applyFont="1" applyFill="1" applyBorder="1" applyAlignment="1">
      <alignment vertical="center"/>
    </xf>
    <xf numFmtId="164" fontId="19" fillId="8" borderId="5" xfId="2" applyNumberFormat="1" applyFont="1" applyFill="1" applyBorder="1" applyAlignment="1" applyProtection="1">
      <alignment horizontal="center" vertical="center"/>
      <protection locked="0"/>
    </xf>
    <xf numFmtId="164" fontId="23" fillId="8" borderId="5" xfId="2" applyNumberFormat="1" applyFont="1" applyFill="1" applyBorder="1" applyAlignment="1" applyProtection="1">
      <alignment vertical="center"/>
      <protection locked="0"/>
    </xf>
    <xf numFmtId="164" fontId="23" fillId="0" borderId="5" xfId="3" applyNumberFormat="1" applyFont="1" applyBorder="1" applyAlignment="1" applyProtection="1">
      <alignment vertical="center"/>
      <protection locked="0"/>
    </xf>
    <xf numFmtId="164" fontId="23" fillId="0" borderId="5" xfId="2" applyNumberFormat="1" applyFont="1" applyBorder="1" applyAlignment="1" applyProtection="1">
      <alignment horizontal="right" vertical="center"/>
      <protection locked="0"/>
    </xf>
    <xf numFmtId="164" fontId="23" fillId="9" borderId="5" xfId="2" applyNumberFormat="1" applyFont="1" applyFill="1" applyBorder="1" applyAlignment="1">
      <alignment vertical="center"/>
    </xf>
    <xf numFmtId="164" fontId="18" fillId="0" borderId="5" xfId="2" applyNumberFormat="1" applyFont="1" applyBorder="1" applyAlignment="1" applyProtection="1">
      <alignment vertical="center"/>
      <protection locked="0"/>
    </xf>
    <xf numFmtId="164" fontId="18" fillId="9" borderId="5" xfId="2" applyNumberFormat="1" applyFont="1" applyFill="1" applyBorder="1" applyAlignment="1">
      <alignment vertical="center"/>
    </xf>
    <xf numFmtId="164" fontId="19" fillId="6" borderId="5" xfId="2" applyNumberFormat="1" applyFont="1" applyFill="1" applyBorder="1" applyAlignment="1" applyProtection="1">
      <alignment horizontal="center" vertical="center"/>
      <protection locked="0"/>
    </xf>
    <xf numFmtId="164" fontId="23" fillId="6" borderId="5" xfId="2" applyNumberFormat="1" applyFont="1" applyFill="1" applyBorder="1" applyAlignment="1" applyProtection="1">
      <alignment vertical="center"/>
      <protection locked="0"/>
    </xf>
    <xf numFmtId="164" fontId="21" fillId="0" borderId="5" xfId="2" applyNumberFormat="1" applyFont="1" applyBorder="1" applyAlignment="1" applyProtection="1">
      <alignment horizontal="right" vertical="center"/>
      <protection locked="0"/>
    </xf>
    <xf numFmtId="164" fontId="21" fillId="9" borderId="5" xfId="2" applyNumberFormat="1" applyFont="1" applyFill="1" applyBorder="1" applyAlignment="1">
      <alignment vertical="center"/>
    </xf>
    <xf numFmtId="164" fontId="16" fillId="9" borderId="5" xfId="2" applyNumberFormat="1" applyFont="1" applyFill="1" applyBorder="1" applyAlignment="1">
      <alignment vertical="center"/>
    </xf>
    <xf numFmtId="9" fontId="23" fillId="0" borderId="0" xfId="9" applyFont="1" applyAlignment="1" applyProtection="1">
      <alignment horizontal="center" vertical="center" wrapText="1"/>
      <protection locked="0"/>
    </xf>
    <xf numFmtId="164" fontId="23" fillId="0" borderId="0" xfId="2" applyNumberFormat="1" applyFont="1" applyAlignment="1" applyProtection="1">
      <alignment horizontal="center" vertical="center"/>
      <protection locked="0"/>
    </xf>
    <xf numFmtId="164" fontId="23" fillId="0" borderId="7" xfId="2" applyNumberFormat="1" applyFont="1" applyBorder="1" applyAlignment="1" applyProtection="1">
      <alignment horizontal="right" vertical="center"/>
      <protection locked="0"/>
    </xf>
    <xf numFmtId="164" fontId="23" fillId="3" borderId="7" xfId="2" applyNumberFormat="1" applyFont="1" applyFill="1" applyBorder="1" applyAlignment="1">
      <alignment vertical="center"/>
    </xf>
    <xf numFmtId="164" fontId="18" fillId="0" borderId="9" xfId="2" applyNumberFormat="1" applyFont="1" applyBorder="1" applyAlignment="1" applyProtection="1">
      <alignment vertical="center"/>
      <protection locked="0"/>
    </xf>
    <xf numFmtId="164" fontId="18" fillId="0" borderId="10" xfId="2" applyNumberFormat="1" applyFont="1" applyBorder="1" applyAlignment="1" applyProtection="1">
      <alignment vertical="center"/>
      <protection locked="0"/>
    </xf>
    <xf numFmtId="164" fontId="23" fillId="3" borderId="11" xfId="2" applyNumberFormat="1" applyFont="1" applyFill="1" applyBorder="1" applyAlignment="1">
      <alignment vertical="center"/>
    </xf>
    <xf numFmtId="0" fontId="0" fillId="0" borderId="0" xfId="0" applyAlignment="1">
      <alignment horizontal="left" vertical="top" wrapText="1"/>
    </xf>
    <xf numFmtId="164" fontId="11" fillId="3" borderId="1" xfId="2" applyNumberFormat="1" applyFont="1" applyFill="1" applyBorder="1" applyAlignment="1">
      <alignment vertical="center"/>
    </xf>
    <xf numFmtId="0" fontId="0" fillId="0" borderId="5" xfId="2" applyFont="1" applyBorder="1" applyAlignment="1" applyProtection="1">
      <alignment vertical="center" wrapText="1"/>
      <protection locked="0"/>
    </xf>
    <xf numFmtId="0" fontId="12" fillId="0" borderId="0" xfId="0" applyFont="1" applyAlignment="1" applyProtection="1">
      <alignment horizontal="center" vertical="center"/>
      <protection locked="0"/>
    </xf>
    <xf numFmtId="0" fontId="24" fillId="0" borderId="5" xfId="2" applyFont="1" applyBorder="1" applyAlignment="1" applyProtection="1">
      <alignment horizontal="right" vertical="center"/>
      <protection locked="0"/>
    </xf>
    <xf numFmtId="0" fontId="23" fillId="0" borderId="5" xfId="2" applyFont="1" applyBorder="1" applyAlignment="1" applyProtection="1">
      <alignment vertical="center" wrapText="1"/>
      <protection locked="0"/>
    </xf>
    <xf numFmtId="0" fontId="23" fillId="0" borderId="5" xfId="2" applyFont="1" applyBorder="1" applyAlignment="1" applyProtection="1">
      <alignment horizontal="left" vertical="center" wrapText="1"/>
      <protection locked="0"/>
    </xf>
    <xf numFmtId="0" fontId="23" fillId="7" borderId="5" xfId="2" applyFont="1" applyFill="1" applyBorder="1" applyAlignment="1" applyProtection="1">
      <alignment horizontal="left" vertical="center" wrapText="1"/>
      <protection locked="0"/>
    </xf>
    <xf numFmtId="0" fontId="23" fillId="7" borderId="5" xfId="2" applyFont="1" applyFill="1" applyBorder="1" applyAlignment="1" applyProtection="1">
      <alignment vertical="center" wrapText="1"/>
      <protection locked="0"/>
    </xf>
    <xf numFmtId="0" fontId="23" fillId="0" borderId="5" xfId="2" applyFont="1" applyFill="1" applyBorder="1" applyAlignment="1" applyProtection="1">
      <alignment vertical="center"/>
      <protection locked="0"/>
    </xf>
    <xf numFmtId="0" fontId="23" fillId="0" borderId="5" xfId="2" applyFont="1" applyFill="1" applyBorder="1" applyAlignment="1" applyProtection="1">
      <alignment horizontal="center" vertical="center" wrapText="1"/>
      <protection locked="0"/>
    </xf>
    <xf numFmtId="9" fontId="23" fillId="0" borderId="5" xfId="9" applyFont="1" applyFill="1" applyBorder="1" applyAlignment="1" applyProtection="1">
      <alignment horizontal="center" vertical="center" wrapText="1"/>
      <protection locked="0"/>
    </xf>
    <xf numFmtId="164" fontId="23" fillId="0" borderId="5" xfId="3" applyNumberFormat="1" applyFont="1" applyFill="1" applyBorder="1" applyAlignment="1" applyProtection="1">
      <alignment vertical="center"/>
      <protection locked="0"/>
    </xf>
    <xf numFmtId="164" fontId="23" fillId="0" borderId="5" xfId="2" applyNumberFormat="1" applyFont="1" applyFill="1" applyBorder="1" applyAlignment="1" applyProtection="1">
      <alignment horizontal="right" vertical="center"/>
      <protection locked="0"/>
    </xf>
    <xf numFmtId="0" fontId="16" fillId="0" borderId="5" xfId="4" applyFont="1" applyFill="1" applyBorder="1" applyAlignment="1" applyProtection="1">
      <alignment vertical="center" wrapText="1"/>
      <protection locked="0"/>
    </xf>
    <xf numFmtId="0" fontId="16" fillId="0" borderId="5" xfId="2" applyFont="1" applyFill="1" applyBorder="1" applyAlignment="1" applyProtection="1">
      <alignment horizontal="center" vertical="center" wrapText="1"/>
      <protection locked="0"/>
    </xf>
    <xf numFmtId="9" fontId="16" fillId="0" borderId="5" xfId="9" applyFont="1" applyFill="1" applyBorder="1" applyAlignment="1" applyProtection="1">
      <alignment horizontal="center" vertical="center" wrapText="1"/>
      <protection locked="0"/>
    </xf>
    <xf numFmtId="164" fontId="16" fillId="0" borderId="5" xfId="2" applyNumberFormat="1" applyFont="1" applyFill="1" applyBorder="1" applyAlignment="1" applyProtection="1">
      <alignment horizontal="center" vertical="center"/>
      <protection locked="0"/>
    </xf>
    <xf numFmtId="164" fontId="16" fillId="0" borderId="5" xfId="2" applyNumberFormat="1" applyFont="1" applyFill="1" applyBorder="1" applyAlignment="1" applyProtection="1">
      <alignment horizontal="right" vertical="center"/>
      <protection locked="0"/>
    </xf>
    <xf numFmtId="0" fontId="16" fillId="0" borderId="5" xfId="2" applyFont="1" applyFill="1" applyBorder="1" applyAlignment="1" applyProtection="1">
      <alignment vertical="center"/>
      <protection locked="0"/>
    </xf>
    <xf numFmtId="0" fontId="23" fillId="0" borderId="5" xfId="8" applyFont="1" applyFill="1" applyBorder="1"/>
    <xf numFmtId="164" fontId="23" fillId="0" borderId="5" xfId="2" applyNumberFormat="1" applyFont="1" applyFill="1" applyBorder="1" applyAlignment="1" applyProtection="1">
      <alignment vertical="center"/>
      <protection locked="0"/>
    </xf>
    <xf numFmtId="0" fontId="23" fillId="0" borderId="5" xfId="4" applyFont="1" applyFill="1" applyBorder="1" applyAlignment="1" applyProtection="1">
      <alignment vertical="center" wrapText="1"/>
      <protection locked="0"/>
    </xf>
    <xf numFmtId="164" fontId="23" fillId="0" borderId="5" xfId="2" applyNumberFormat="1" applyFont="1" applyFill="1" applyBorder="1" applyAlignment="1" applyProtection="1">
      <alignment horizontal="center" vertical="center"/>
      <protection locked="0"/>
    </xf>
    <xf numFmtId="9" fontId="23" fillId="0" borderId="5" xfId="7" applyFont="1" applyFill="1" applyBorder="1" applyAlignment="1">
      <alignment horizontal="center"/>
    </xf>
    <xf numFmtId="164" fontId="23" fillId="0" borderId="5" xfId="8" applyNumberFormat="1" applyFont="1" applyFill="1" applyBorder="1" applyAlignment="1">
      <alignment horizontal="center"/>
    </xf>
    <xf numFmtId="164" fontId="23" fillId="0" borderId="5" xfId="8" applyNumberFormat="1" applyFont="1" applyFill="1" applyBorder="1"/>
    <xf numFmtId="0" fontId="20" fillId="0" borderId="11" xfId="2" applyFont="1" applyFill="1" applyBorder="1" applyAlignment="1" applyProtection="1">
      <alignment horizontal="right" vertical="center"/>
      <protection locked="0"/>
    </xf>
    <xf numFmtId="0" fontId="18" fillId="0" borderId="11" xfId="2" applyFont="1" applyFill="1" applyBorder="1" applyAlignment="1" applyProtection="1">
      <alignment horizontal="center" vertical="center" wrapText="1"/>
      <protection locked="0"/>
    </xf>
    <xf numFmtId="0" fontId="18" fillId="0" borderId="11" xfId="2" applyFont="1" applyFill="1" applyBorder="1" applyAlignment="1" applyProtection="1">
      <alignment vertical="center" wrapText="1"/>
      <protection locked="0"/>
    </xf>
    <xf numFmtId="164" fontId="18" fillId="0" borderId="11" xfId="2" applyNumberFormat="1" applyFont="1" applyFill="1" applyBorder="1" applyAlignment="1" applyProtection="1">
      <alignment vertical="center"/>
      <protection locked="0"/>
    </xf>
    <xf numFmtId="0" fontId="23" fillId="0" borderId="11" xfId="2" applyFont="1" applyFill="1" applyBorder="1" applyAlignment="1" applyProtection="1">
      <alignment vertical="center"/>
      <protection locked="0"/>
    </xf>
    <xf numFmtId="0" fontId="0" fillId="0" borderId="8" xfId="2" applyFont="1" applyBorder="1" applyAlignment="1" applyProtection="1">
      <alignment vertical="center"/>
      <protection locked="0"/>
    </xf>
    <xf numFmtId="0" fontId="0" fillId="0" borderId="8" xfId="2" applyFont="1" applyBorder="1" applyAlignment="1" applyProtection="1">
      <alignment horizontal="center" vertical="center" wrapText="1"/>
      <protection locked="0"/>
    </xf>
    <xf numFmtId="9" fontId="0" fillId="0" borderId="9" xfId="2" applyNumberFormat="1" applyFont="1" applyBorder="1" applyAlignment="1" applyProtection="1">
      <alignment horizontal="center" vertical="center" wrapText="1"/>
      <protection locked="0"/>
    </xf>
    <xf numFmtId="9" fontId="0" fillId="0" borderId="9" xfId="1" applyFont="1" applyBorder="1" applyAlignment="1" applyProtection="1">
      <alignment horizontal="center" vertical="center" wrapText="1"/>
      <protection locked="0"/>
    </xf>
    <xf numFmtId="164" fontId="0" fillId="0" borderId="9" xfId="3" applyNumberFormat="1" applyFont="1" applyBorder="1" applyAlignment="1" applyProtection="1">
      <alignment vertical="center"/>
      <protection locked="0"/>
    </xf>
    <xf numFmtId="164" fontId="0" fillId="0" borderId="10" xfId="2" applyNumberFormat="1" applyFont="1" applyBorder="1" applyAlignment="1" applyProtection="1">
      <alignment horizontal="right" vertical="center"/>
      <protection locked="0"/>
    </xf>
    <xf numFmtId="164" fontId="0" fillId="3" borderId="10" xfId="2" applyNumberFormat="1" applyFont="1" applyFill="1" applyBorder="1" applyAlignment="1">
      <alignment vertical="center"/>
    </xf>
    <xf numFmtId="0" fontId="0" fillId="0" borderId="11" xfId="2" applyFont="1" applyBorder="1" applyAlignment="1" applyProtection="1">
      <alignment vertical="center"/>
      <protection locked="0"/>
    </xf>
    <xf numFmtId="0" fontId="6" fillId="8" borderId="6" xfId="2" applyFont="1" applyFill="1" applyBorder="1" applyAlignment="1" applyProtection="1">
      <alignment vertical="center"/>
      <protection locked="0"/>
    </xf>
    <xf numFmtId="0" fontId="6" fillId="8" borderId="6" xfId="2" applyFont="1" applyFill="1" applyBorder="1" applyAlignment="1" applyProtection="1">
      <alignment horizontal="center" vertical="center" wrapText="1"/>
      <protection locked="0"/>
    </xf>
    <xf numFmtId="0" fontId="6" fillId="8" borderId="0" xfId="2" applyFont="1" applyFill="1" applyBorder="1" applyAlignment="1" applyProtection="1">
      <alignment horizontal="center" vertical="center" wrapText="1"/>
      <protection locked="0"/>
    </xf>
    <xf numFmtId="9" fontId="6" fillId="8" borderId="0" xfId="1" applyFont="1" applyFill="1" applyBorder="1" applyAlignment="1" applyProtection="1">
      <alignment vertical="center" wrapText="1"/>
      <protection locked="0"/>
    </xf>
    <xf numFmtId="164" fontId="8" fillId="8" borderId="0" xfId="2" applyNumberFormat="1" applyFont="1" applyFill="1" applyBorder="1" applyAlignment="1" applyProtection="1">
      <alignment horizontal="center" vertical="center"/>
      <protection locked="0"/>
    </xf>
    <xf numFmtId="164" fontId="0" fillId="8" borderId="7" xfId="2" applyNumberFormat="1" applyFont="1" applyFill="1" applyBorder="1" applyAlignment="1" applyProtection="1">
      <alignment vertical="center"/>
      <protection locked="0"/>
    </xf>
    <xf numFmtId="0" fontId="6" fillId="8" borderId="7" xfId="2" applyFont="1" applyFill="1" applyBorder="1" applyAlignment="1">
      <alignment vertical="center"/>
    </xf>
    <xf numFmtId="0" fontId="6" fillId="8" borderId="5" xfId="2" applyFont="1" applyFill="1" applyBorder="1" applyAlignment="1" applyProtection="1">
      <alignment vertical="center"/>
      <protection locked="0"/>
    </xf>
    <xf numFmtId="0" fontId="0" fillId="0" borderId="8" xfId="4" applyFont="1" applyBorder="1" applyAlignment="1" applyProtection="1">
      <alignment vertical="center" wrapText="1"/>
      <protection locked="0"/>
    </xf>
    <xf numFmtId="0" fontId="0" fillId="0" borderId="9" xfId="2" applyFont="1" applyBorder="1" applyAlignment="1" applyProtection="1">
      <alignment horizontal="center" vertical="center" wrapText="1"/>
      <protection locked="0"/>
    </xf>
    <xf numFmtId="0" fontId="0" fillId="0" borderId="9" xfId="2" applyFont="1" applyBorder="1" applyAlignment="1" applyProtection="1">
      <alignment vertical="center" wrapText="1"/>
      <protection locked="0"/>
    </xf>
    <xf numFmtId="164" fontId="0" fillId="0" borderId="9" xfId="2" applyNumberFormat="1" applyFont="1" applyBorder="1" applyAlignment="1" applyProtection="1">
      <alignment vertical="center"/>
      <protection locked="0"/>
    </xf>
    <xf numFmtId="0" fontId="0" fillId="0" borderId="8" xfId="2" applyFont="1" applyBorder="1" applyAlignment="1" applyProtection="1">
      <alignment horizontal="left" vertical="center"/>
      <protection locked="0"/>
    </xf>
    <xf numFmtId="164" fontId="0" fillId="0" borderId="9" xfId="2" applyNumberFormat="1" applyFont="1" applyBorder="1" applyAlignment="1" applyProtection="1">
      <alignment horizontal="center" vertical="center"/>
      <protection locked="0"/>
    </xf>
    <xf numFmtId="0" fontId="0" fillId="0" borderId="0" xfId="0" applyAlignment="1">
      <alignment horizontal="right"/>
    </xf>
    <xf numFmtId="0" fontId="11" fillId="0" borderId="0" xfId="0" applyFont="1" applyAlignment="1">
      <alignment horizontal="right"/>
    </xf>
    <xf numFmtId="164" fontId="0" fillId="0" borderId="0" xfId="0" applyNumberFormat="1"/>
    <xf numFmtId="0" fontId="21" fillId="6" borderId="5" xfId="2" applyFont="1" applyFill="1" applyBorder="1" applyAlignment="1" applyProtection="1">
      <alignment vertical="center"/>
      <protection locked="0"/>
    </xf>
    <xf numFmtId="0" fontId="0" fillId="0" borderId="0" xfId="0" applyBorder="1" applyAlignment="1">
      <alignment horizontal="left" vertical="top" wrapText="1"/>
    </xf>
    <xf numFmtId="0" fontId="23" fillId="7" borderId="5" xfId="2" applyFont="1" applyFill="1" applyBorder="1" applyAlignment="1" applyProtection="1">
      <alignment horizontal="left" vertical="top" wrapText="1"/>
      <protection locked="0"/>
    </xf>
    <xf numFmtId="0" fontId="23" fillId="0" borderId="5" xfId="2" applyFont="1" applyBorder="1" applyAlignment="1" applyProtection="1">
      <alignment horizontal="left" vertical="top" wrapText="1"/>
      <protection locked="0"/>
    </xf>
    <xf numFmtId="0" fontId="23" fillId="0" borderId="5" xfId="2" applyFont="1" applyBorder="1" applyAlignment="1" applyProtection="1">
      <alignment vertical="top"/>
      <protection locked="0"/>
    </xf>
    <xf numFmtId="0" fontId="23" fillId="0" borderId="5" xfId="2" applyFont="1" applyBorder="1" applyAlignment="1" applyProtection="1">
      <alignment horizontal="center" vertical="top" wrapText="1"/>
      <protection locked="0"/>
    </xf>
    <xf numFmtId="9" fontId="23" fillId="0" borderId="5" xfId="9" applyFont="1" applyBorder="1" applyAlignment="1" applyProtection="1">
      <alignment horizontal="center" vertical="top" wrapText="1"/>
      <protection locked="0"/>
    </xf>
    <xf numFmtId="164" fontId="23" fillId="0" borderId="5" xfId="3" applyNumberFormat="1" applyFont="1" applyBorder="1" applyAlignment="1" applyProtection="1">
      <alignment vertical="top"/>
      <protection locked="0"/>
    </xf>
    <xf numFmtId="164" fontId="23" fillId="0" borderId="5" xfId="2" applyNumberFormat="1" applyFont="1" applyBorder="1" applyAlignment="1" applyProtection="1">
      <alignment horizontal="right" vertical="top"/>
      <protection locked="0"/>
    </xf>
    <xf numFmtId="164" fontId="23" fillId="9" borderId="5" xfId="2" applyNumberFormat="1" applyFont="1" applyFill="1" applyBorder="1" applyAlignment="1">
      <alignment vertical="top"/>
    </xf>
    <xf numFmtId="0" fontId="6" fillId="0" borderId="12" xfId="2" applyFont="1" applyBorder="1" applyAlignment="1" applyProtection="1">
      <alignment horizontal="center" vertical="center" wrapText="1"/>
      <protection locked="0"/>
    </xf>
    <xf numFmtId="0" fontId="6" fillId="0" borderId="0" xfId="2" applyFont="1" applyBorder="1" applyAlignment="1" applyProtection="1">
      <alignment vertical="center"/>
      <protection locked="0"/>
    </xf>
    <xf numFmtId="0" fontId="0" fillId="0" borderId="0" xfId="2" applyFont="1" applyBorder="1" applyAlignment="1" applyProtection="1">
      <alignment vertical="center"/>
      <protection locked="0"/>
    </xf>
    <xf numFmtId="0" fontId="6" fillId="4" borderId="0" xfId="2" applyFont="1" applyFill="1" applyBorder="1" applyAlignment="1" applyProtection="1">
      <alignment vertical="center"/>
      <protection locked="0"/>
    </xf>
    <xf numFmtId="0" fontId="6" fillId="6" borderId="0" xfId="2" applyFont="1" applyFill="1" applyBorder="1" applyAlignment="1" applyProtection="1">
      <alignment vertical="center"/>
      <protection locked="0"/>
    </xf>
    <xf numFmtId="0" fontId="18" fillId="6" borderId="0" xfId="2" applyFont="1" applyFill="1" applyBorder="1" applyAlignment="1" applyProtection="1">
      <alignment vertical="center"/>
      <protection locked="0"/>
    </xf>
    <xf numFmtId="0" fontId="23" fillId="0" borderId="0" xfId="2" applyFont="1" applyBorder="1" applyAlignment="1" applyProtection="1">
      <alignment horizontal="left" vertical="center" wrapText="1"/>
      <protection locked="0"/>
    </xf>
    <xf numFmtId="0" fontId="23" fillId="0" borderId="0" xfId="2" applyFont="1" applyBorder="1" applyAlignment="1" applyProtection="1">
      <alignment vertical="center"/>
      <protection locked="0"/>
    </xf>
    <xf numFmtId="0" fontId="0" fillId="4" borderId="0" xfId="2" applyFont="1" applyFill="1" applyBorder="1" applyAlignment="1" applyProtection="1">
      <alignment vertical="center"/>
      <protection locked="0"/>
    </xf>
    <xf numFmtId="164" fontId="11" fillId="3" borderId="5" xfId="2" applyNumberFormat="1" applyFont="1" applyFill="1" applyBorder="1" applyAlignment="1">
      <alignment vertical="center"/>
    </xf>
    <xf numFmtId="164" fontId="0" fillId="0" borderId="0" xfId="2" applyNumberFormat="1" applyFont="1" applyBorder="1" applyAlignment="1" applyProtection="1">
      <alignment horizontal="right" vertical="center"/>
      <protection locked="0"/>
    </xf>
    <xf numFmtId="164" fontId="6" fillId="0" borderId="0" xfId="2" applyNumberFormat="1" applyFont="1" applyBorder="1" applyAlignment="1" applyProtection="1">
      <alignment horizontal="right" vertical="center"/>
      <protection locked="0"/>
    </xf>
    <xf numFmtId="0" fontId="18" fillId="6" borderId="0" xfId="2" applyFont="1" applyFill="1" applyBorder="1" applyAlignment="1" applyProtection="1">
      <alignment horizontal="center" vertical="center" wrapText="1"/>
      <protection locked="0"/>
    </xf>
    <xf numFmtId="9" fontId="18" fillId="6" borderId="0" xfId="9" applyFont="1" applyFill="1" applyBorder="1" applyAlignment="1" applyProtection="1">
      <alignment vertical="center" wrapText="1"/>
      <protection locked="0"/>
    </xf>
    <xf numFmtId="164" fontId="19" fillId="6" borderId="0" xfId="2" applyNumberFormat="1" applyFont="1" applyFill="1" applyBorder="1" applyAlignment="1" applyProtection="1">
      <alignment horizontal="center" vertical="center"/>
      <protection locked="0"/>
    </xf>
    <xf numFmtId="164" fontId="23" fillId="6" borderId="0" xfId="2" applyNumberFormat="1" applyFont="1" applyFill="1" applyBorder="1" applyAlignment="1" applyProtection="1">
      <alignment vertical="center"/>
      <protection locked="0"/>
    </xf>
    <xf numFmtId="0" fontId="23" fillId="0" borderId="0" xfId="2" applyFont="1" applyBorder="1" applyAlignment="1" applyProtection="1">
      <alignment horizontal="center" vertical="center" wrapText="1"/>
      <protection locked="0"/>
    </xf>
    <xf numFmtId="9" fontId="23" fillId="0" borderId="0" xfId="9" applyFont="1" applyBorder="1" applyAlignment="1" applyProtection="1">
      <alignment horizontal="center" vertical="center" wrapText="1"/>
      <protection locked="0"/>
    </xf>
    <xf numFmtId="164" fontId="23" fillId="0" borderId="0" xfId="3" applyNumberFormat="1" applyFont="1" applyBorder="1" applyAlignment="1" applyProtection="1">
      <alignment vertical="center"/>
      <protection locked="0"/>
    </xf>
    <xf numFmtId="164" fontId="23" fillId="0" borderId="0" xfId="2" applyNumberFormat="1" applyFont="1" applyBorder="1" applyAlignment="1" applyProtection="1">
      <alignment horizontal="right" vertical="center"/>
      <protection locked="0"/>
    </xf>
    <xf numFmtId="164" fontId="21" fillId="0" borderId="0" xfId="2" applyNumberFormat="1" applyFont="1" applyBorder="1" applyAlignment="1" applyProtection="1">
      <alignment horizontal="right" vertical="center"/>
      <protection locked="0"/>
    </xf>
    <xf numFmtId="1" fontId="0" fillId="0" borderId="0" xfId="2" applyNumberFormat="1" applyFont="1" applyBorder="1" applyAlignment="1" applyProtection="1">
      <alignment horizontal="center" vertical="center" wrapText="1"/>
      <protection locked="0"/>
    </xf>
    <xf numFmtId="0" fontId="6" fillId="0" borderId="7" xfId="2" applyFont="1" applyBorder="1" applyAlignment="1" applyProtection="1">
      <alignment vertical="center"/>
      <protection locked="0"/>
    </xf>
    <xf numFmtId="0" fontId="0" fillId="0" borderId="7" xfId="2" applyFont="1" applyBorder="1" applyAlignment="1" applyProtection="1">
      <alignment vertical="center"/>
      <protection locked="0"/>
    </xf>
    <xf numFmtId="0" fontId="11" fillId="0" borderId="7" xfId="2" applyFont="1" applyBorder="1" applyAlignment="1" applyProtection="1">
      <alignment vertical="center"/>
      <protection locked="0"/>
    </xf>
    <xf numFmtId="0" fontId="9" fillId="0" borderId="7" xfId="2" applyFont="1" applyBorder="1" applyAlignment="1" applyProtection="1">
      <alignment horizontal="right" vertical="center"/>
      <protection locked="0"/>
    </xf>
    <xf numFmtId="0" fontId="0" fillId="0" borderId="7" xfId="4" applyFont="1" applyBorder="1" applyAlignment="1" applyProtection="1">
      <alignment vertical="center" wrapText="1"/>
      <protection locked="0"/>
    </xf>
    <xf numFmtId="0" fontId="6" fillId="4" borderId="7" xfId="4" applyFont="1" applyFill="1" applyBorder="1" applyAlignment="1" applyProtection="1">
      <alignment vertical="center" wrapText="1"/>
      <protection locked="0"/>
    </xf>
    <xf numFmtId="0" fontId="16" fillId="0" borderId="7" xfId="4" applyFont="1" applyBorder="1" applyAlignment="1" applyProtection="1">
      <alignment horizontal="left" vertical="center" wrapText="1"/>
      <protection locked="0"/>
    </xf>
    <xf numFmtId="0" fontId="9" fillId="0" borderId="7" xfId="4" applyFont="1" applyBorder="1" applyAlignment="1" applyProtection="1">
      <alignment horizontal="right" vertical="center" wrapText="1"/>
      <protection locked="0"/>
    </xf>
    <xf numFmtId="0" fontId="6" fillId="6" borderId="7" xfId="4" applyFont="1" applyFill="1" applyBorder="1" applyAlignment="1" applyProtection="1">
      <alignment vertical="center" wrapText="1"/>
      <protection locked="0"/>
    </xf>
    <xf numFmtId="0" fontId="18" fillId="6" borderId="7" xfId="2" applyFont="1" applyFill="1" applyBorder="1" applyAlignment="1" applyProtection="1">
      <alignment vertical="center" wrapText="1"/>
      <protection locked="0"/>
    </xf>
    <xf numFmtId="0" fontId="23" fillId="0" borderId="7" xfId="2" applyFont="1" applyBorder="1" applyAlignment="1" applyProtection="1">
      <alignment vertical="center"/>
      <protection locked="0"/>
    </xf>
    <xf numFmtId="0" fontId="24" fillId="0" borderId="7" xfId="2" applyFont="1" applyBorder="1" applyAlignment="1" applyProtection="1">
      <alignment horizontal="right" vertical="center"/>
      <protection locked="0"/>
    </xf>
    <xf numFmtId="0" fontId="23" fillId="0" borderId="7" xfId="2" applyFont="1" applyBorder="1" applyAlignment="1" applyProtection="1">
      <alignment vertical="center" wrapText="1"/>
      <protection locked="0"/>
    </xf>
    <xf numFmtId="0" fontId="6" fillId="4" borderId="7" xfId="2" applyFont="1" applyFill="1" applyBorder="1" applyAlignment="1" applyProtection="1">
      <alignment horizontal="left" vertical="center"/>
      <protection locked="0"/>
    </xf>
    <xf numFmtId="0" fontId="0" fillId="0" borderId="7" xfId="2" applyFont="1" applyBorder="1" applyAlignment="1" applyProtection="1">
      <alignment horizontal="left" vertical="center"/>
      <protection locked="0"/>
    </xf>
    <xf numFmtId="0" fontId="6" fillId="0" borderId="5" xfId="2" applyFont="1" applyBorder="1" applyAlignment="1" applyProtection="1">
      <alignment horizontal="right" vertical="center"/>
      <protection locked="0"/>
    </xf>
    <xf numFmtId="0" fontId="6" fillId="0" borderId="10" xfId="2" applyFont="1" applyBorder="1" applyAlignment="1" applyProtection="1">
      <alignment vertical="center"/>
      <protection locked="0"/>
    </xf>
    <xf numFmtId="0" fontId="6" fillId="3" borderId="5" xfId="2" applyFont="1" applyFill="1" applyBorder="1" applyAlignment="1">
      <alignment vertical="center"/>
    </xf>
    <xf numFmtId="164" fontId="0" fillId="3" borderId="5" xfId="2" applyNumberFormat="1" applyFont="1" applyFill="1" applyBorder="1" applyAlignment="1">
      <alignment vertical="center"/>
    </xf>
    <xf numFmtId="164" fontId="6" fillId="3" borderId="5" xfId="2" applyNumberFormat="1" applyFont="1" applyFill="1" applyBorder="1" applyAlignment="1">
      <alignment vertical="center"/>
    </xf>
    <xf numFmtId="0" fontId="0" fillId="3" borderId="5" xfId="2" applyFont="1" applyFill="1" applyBorder="1" applyAlignment="1">
      <alignment vertical="center"/>
    </xf>
    <xf numFmtId="0" fontId="6" fillId="4" borderId="5" xfId="2" applyFont="1" applyFill="1" applyBorder="1" applyAlignment="1">
      <alignment vertical="center"/>
    </xf>
    <xf numFmtId="164" fontId="6" fillId="3" borderId="5" xfId="2" applyNumberFormat="1" applyFont="1" applyFill="1" applyBorder="1" applyAlignment="1">
      <alignment horizontal="right" vertical="center"/>
    </xf>
    <xf numFmtId="0" fontId="6" fillId="6" borderId="5" xfId="2" applyFont="1" applyFill="1" applyBorder="1" applyAlignment="1">
      <alignment vertical="center"/>
    </xf>
    <xf numFmtId="164" fontId="0" fillId="6" borderId="5" xfId="2" applyNumberFormat="1" applyFont="1" applyFill="1" applyBorder="1" applyAlignment="1">
      <alignment vertical="center"/>
    </xf>
    <xf numFmtId="164" fontId="6" fillId="6" borderId="5" xfId="2" applyNumberFormat="1" applyFont="1" applyFill="1" applyBorder="1" applyAlignment="1">
      <alignment vertical="center"/>
    </xf>
    <xf numFmtId="0" fontId="0" fillId="4" borderId="5" xfId="2" applyFont="1" applyFill="1" applyBorder="1" applyAlignment="1">
      <alignment vertical="center"/>
    </xf>
    <xf numFmtId="0" fontId="7" fillId="2" borderId="1" xfId="2" applyFont="1" applyFill="1" applyBorder="1" applyAlignment="1" applyProtection="1">
      <alignment horizontal="center" vertical="center"/>
      <protection locked="0"/>
    </xf>
    <xf numFmtId="0" fontId="9" fillId="0" borderId="4" xfId="2" applyFont="1" applyBorder="1" applyAlignment="1" applyProtection="1">
      <alignment horizontal="right" vertical="center"/>
      <protection locked="0"/>
    </xf>
    <xf numFmtId="164" fontId="6" fillId="3" borderId="1" xfId="2" applyNumberFormat="1" applyFont="1" applyFill="1" applyBorder="1" applyAlignment="1">
      <alignment vertical="center"/>
    </xf>
    <xf numFmtId="0" fontId="6" fillId="0" borderId="1" xfId="2" applyFont="1" applyBorder="1" applyAlignment="1" applyProtection="1">
      <alignment vertical="center"/>
      <protection locked="0"/>
    </xf>
    <xf numFmtId="0" fontId="6" fillId="0" borderId="3" xfId="2" applyFont="1" applyBorder="1" applyAlignment="1" applyProtection="1">
      <alignment vertical="center"/>
      <protection locked="0"/>
    </xf>
    <xf numFmtId="9" fontId="0" fillId="0" borderId="8" xfId="1" applyFont="1" applyBorder="1" applyAlignment="1" applyProtection="1">
      <alignment horizontal="center" vertical="center" wrapText="1"/>
      <protection locked="0"/>
    </xf>
    <xf numFmtId="0" fontId="21" fillId="7" borderId="9" xfId="2" applyFont="1" applyFill="1" applyBorder="1" applyAlignment="1" applyProtection="1">
      <alignment horizontal="left" vertical="center"/>
      <protection locked="0"/>
    </xf>
    <xf numFmtId="0" fontId="23" fillId="0" borderId="9" xfId="2" applyFont="1" applyBorder="1" applyAlignment="1" applyProtection="1">
      <alignment horizontal="center" vertical="center" wrapText="1"/>
      <protection locked="0"/>
    </xf>
    <xf numFmtId="0" fontId="23" fillId="0" borderId="9" xfId="2" applyFont="1" applyBorder="1" applyAlignment="1" applyProtection="1">
      <alignment vertical="center" wrapText="1"/>
      <protection locked="0"/>
    </xf>
    <xf numFmtId="0" fontId="18" fillId="7" borderId="12" xfId="2" applyFont="1" applyFill="1" applyBorder="1" applyAlignment="1" applyProtection="1">
      <alignment horizontal="left" vertical="center" wrapText="1"/>
      <protection locked="0"/>
    </xf>
    <xf numFmtId="0" fontId="18" fillId="0" borderId="12" xfId="2" applyFont="1" applyBorder="1" applyAlignment="1" applyProtection="1">
      <alignment horizontal="center" vertical="center" wrapText="1"/>
      <protection locked="0"/>
    </xf>
    <xf numFmtId="0" fontId="18" fillId="0" borderId="12" xfId="2" applyFont="1" applyBorder="1" applyAlignment="1" applyProtection="1">
      <alignment vertical="center" wrapText="1"/>
      <protection locked="0"/>
    </xf>
    <xf numFmtId="164" fontId="23" fillId="9" borderId="11" xfId="2" applyNumberFormat="1" applyFont="1" applyFill="1" applyBorder="1" applyAlignment="1">
      <alignment vertical="center"/>
    </xf>
    <xf numFmtId="15" fontId="6" fillId="0" borderId="12" xfId="2" applyNumberFormat="1" applyFont="1" applyBorder="1" applyAlignment="1" applyProtection="1">
      <alignment horizontal="center" vertical="center" wrapText="1"/>
      <protection locked="0"/>
    </xf>
    <xf numFmtId="0" fontId="5" fillId="7" borderId="9" xfId="2" applyFont="1" applyFill="1" applyBorder="1" applyAlignment="1" applyProtection="1">
      <alignment horizontal="left" vertical="center"/>
      <protection locked="0"/>
    </xf>
    <xf numFmtId="0" fontId="0" fillId="7" borderId="9" xfId="2" applyFont="1" applyFill="1" applyBorder="1" applyAlignment="1" applyProtection="1">
      <alignment horizontal="center" vertical="center" wrapText="1"/>
      <protection locked="0"/>
    </xf>
    <xf numFmtId="0" fontId="0" fillId="7" borderId="9" xfId="2" applyFont="1" applyFill="1" applyBorder="1" applyAlignment="1" applyProtection="1">
      <alignment vertical="center" wrapText="1"/>
      <protection locked="0"/>
    </xf>
    <xf numFmtId="0" fontId="6" fillId="7" borderId="12" xfId="2" applyFont="1" applyFill="1" applyBorder="1" applyAlignment="1" applyProtection="1">
      <alignment horizontal="center" vertical="center" wrapText="1"/>
      <protection locked="0"/>
    </xf>
    <xf numFmtId="0" fontId="6" fillId="7" borderId="12" xfId="2" applyFont="1" applyFill="1" applyBorder="1" applyAlignment="1" applyProtection="1">
      <alignment vertical="center" wrapText="1"/>
      <protection locked="0"/>
    </xf>
    <xf numFmtId="0" fontId="0" fillId="0" borderId="11" xfId="2" applyFont="1" applyBorder="1" applyAlignment="1" applyProtection="1">
      <alignment horizontal="left" vertical="center" wrapText="1"/>
      <protection locked="0"/>
    </xf>
    <xf numFmtId="0" fontId="0" fillId="0" borderId="5" xfId="2" applyFont="1" applyBorder="1" applyAlignment="1" applyProtection="1">
      <alignment vertical="top" wrapText="1"/>
      <protection locked="0"/>
    </xf>
    <xf numFmtId="0" fontId="12" fillId="0" borderId="0" xfId="0" applyFont="1" applyAlignment="1" applyProtection="1">
      <alignment horizontal="center" vertical="center"/>
      <protection locked="0"/>
    </xf>
    <xf numFmtId="0" fontId="15" fillId="0" borderId="0" xfId="2" applyFont="1" applyFill="1" applyAlignment="1" applyProtection="1">
      <alignment horizontal="center" vertical="center" wrapText="1"/>
      <protection locked="0"/>
    </xf>
    <xf numFmtId="0" fontId="15" fillId="0" borderId="9" xfId="2" applyFont="1" applyFill="1" applyBorder="1" applyAlignment="1" applyProtection="1">
      <alignment horizontal="center" vertical="center" wrapText="1"/>
      <protection locked="0"/>
    </xf>
    <xf numFmtId="0" fontId="0" fillId="0" borderId="0" xfId="0" applyBorder="1" applyAlignment="1">
      <alignment horizontal="left" vertical="top" wrapText="1"/>
    </xf>
    <xf numFmtId="0" fontId="0" fillId="0" borderId="0" xfId="0" applyAlignment="1">
      <alignment horizontal="left" vertical="top" wrapText="1"/>
    </xf>
    <xf numFmtId="0" fontId="21" fillId="0" borderId="0" xfId="8" applyFont="1" applyAlignment="1" applyProtection="1">
      <alignment horizontal="center" vertical="center"/>
      <protection locked="0"/>
    </xf>
    <xf numFmtId="0" fontId="17" fillId="5" borderId="0" xfId="2" applyFont="1" applyFill="1" applyAlignment="1" applyProtection="1">
      <alignment horizontal="center" vertical="center" wrapText="1"/>
      <protection locked="0"/>
    </xf>
    <xf numFmtId="0" fontId="17" fillId="5" borderId="9" xfId="2" applyFont="1" applyFill="1" applyBorder="1" applyAlignment="1" applyProtection="1">
      <alignment horizontal="center" vertical="center" wrapText="1"/>
      <protection locked="0"/>
    </xf>
    <xf numFmtId="0" fontId="11" fillId="0" borderId="0" xfId="2" applyFont="1" applyBorder="1" applyAlignment="1" applyProtection="1">
      <alignment horizontal="left" vertical="center"/>
      <protection locked="0"/>
    </xf>
    <xf numFmtId="0" fontId="6" fillId="0" borderId="0" xfId="2" applyFont="1" applyBorder="1" applyAlignment="1" applyProtection="1">
      <alignment horizontal="left" vertical="center" wrapText="1"/>
      <protection locked="0"/>
    </xf>
    <xf numFmtId="168" fontId="6" fillId="0" borderId="0" xfId="2" applyNumberFormat="1" applyFont="1" applyBorder="1" applyAlignment="1" applyProtection="1">
      <alignment vertical="center" wrapText="1"/>
      <protection locked="0"/>
    </xf>
  </cellXfs>
  <cellStyles count="10">
    <cellStyle name="Comma 7" xfId="5" xr:uid="{00000000-0005-0000-0000-000000000000}"/>
    <cellStyle name="Currency 9" xfId="3" xr:uid="{00000000-0005-0000-0000-000001000000}"/>
    <cellStyle name="Normal" xfId="0" builtinId="0"/>
    <cellStyle name="Normal 15" xfId="2" xr:uid="{00000000-0005-0000-0000-000002000000}"/>
    <cellStyle name="Normal 2" xfId="8" xr:uid="{B8FB8091-D297-40F6-98FB-8034A1EF3126}"/>
    <cellStyle name="Normal 3" xfId="6" xr:uid="{E6B2DAC1-DA00-4DCD-A08D-8CDB55C5C997}"/>
    <cellStyle name="Normal_Sheet1" xfId="4" xr:uid="{00000000-0005-0000-0000-000003000000}"/>
    <cellStyle name="Percent" xfId="1" builtinId="5"/>
    <cellStyle name="Percent 2" xfId="9" xr:uid="{B9961BE1-3697-4181-A99D-478790F64AE9}"/>
    <cellStyle name="Percent 3" xfId="7" xr:uid="{DFBAC376-04E3-40B5-894E-D84D7D68E12C}"/>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tabSelected="1" view="pageBreakPreview" zoomScaleNormal="100" zoomScaleSheetLayoutView="100" workbookViewId="0">
      <selection activeCell="F4" sqref="F4"/>
    </sheetView>
  </sheetViews>
  <sheetFormatPr defaultRowHeight="15" x14ac:dyDescent="0.25"/>
  <cols>
    <col min="1" max="1" width="40.28515625" bestFit="1" customWidth="1"/>
    <col min="2" max="2" width="11.28515625" bestFit="1" customWidth="1"/>
    <col min="3" max="3" width="8.85546875" bestFit="1" customWidth="1"/>
    <col min="4" max="4" width="12.5703125" customWidth="1"/>
    <col min="5" max="5" width="14.28515625" customWidth="1"/>
    <col min="6" max="6" width="9.85546875" bestFit="1" customWidth="1"/>
    <col min="7" max="7" width="10.5703125" bestFit="1" customWidth="1"/>
    <col min="8" max="9" width="56.28515625" customWidth="1"/>
  </cols>
  <sheetData>
    <row r="1" spans="1:9" x14ac:dyDescent="0.25">
      <c r="A1" s="1"/>
      <c r="B1" s="2"/>
      <c r="C1" s="2"/>
      <c r="D1" s="3"/>
      <c r="E1" s="4"/>
      <c r="F1" s="4"/>
      <c r="G1" s="5"/>
      <c r="H1" s="6"/>
      <c r="I1" s="6"/>
    </row>
    <row r="2" spans="1:9" ht="15.75" x14ac:dyDescent="0.25">
      <c r="A2" s="285" t="s">
        <v>19</v>
      </c>
      <c r="B2" s="285"/>
      <c r="C2" s="285"/>
      <c r="D2" s="285"/>
      <c r="E2" s="285"/>
      <c r="F2" s="285"/>
      <c r="G2" s="285"/>
      <c r="H2" s="285"/>
      <c r="I2" s="111"/>
    </row>
    <row r="3" spans="1:9" x14ac:dyDescent="0.25">
      <c r="A3" s="32" t="s">
        <v>21</v>
      </c>
      <c r="B3" s="293"/>
      <c r="C3" s="43"/>
      <c r="D3" s="48"/>
      <c r="E3" s="4"/>
      <c r="F3" s="4"/>
      <c r="G3" s="5"/>
      <c r="H3" s="286"/>
      <c r="I3" s="286"/>
    </row>
    <row r="4" spans="1:9" x14ac:dyDescent="0.25">
      <c r="A4" s="1" t="s">
        <v>20</v>
      </c>
      <c r="B4" s="294"/>
      <c r="C4" s="40"/>
      <c r="D4" s="46"/>
      <c r="E4" s="4"/>
      <c r="F4" s="4"/>
      <c r="G4" s="5"/>
      <c r="H4" s="286"/>
      <c r="I4" s="286"/>
    </row>
    <row r="5" spans="1:9" x14ac:dyDescent="0.25">
      <c r="A5" s="32" t="s">
        <v>55</v>
      </c>
      <c r="B5" s="295">
        <v>44146</v>
      </c>
      <c r="C5" s="40" t="s">
        <v>130</v>
      </c>
      <c r="D5" s="295">
        <v>44206</v>
      </c>
      <c r="E5" s="4"/>
      <c r="F5" s="4"/>
      <c r="G5" s="5"/>
      <c r="H5" s="286"/>
      <c r="I5" s="286"/>
    </row>
    <row r="6" spans="1:9" ht="24.75" customHeight="1" x14ac:dyDescent="0.25">
      <c r="A6" s="32"/>
      <c r="B6" s="7"/>
      <c r="C6" s="7"/>
      <c r="D6" s="8"/>
      <c r="E6" s="4"/>
      <c r="F6" s="4"/>
      <c r="G6" s="5"/>
      <c r="H6" s="287"/>
      <c r="I6" s="287"/>
    </row>
    <row r="7" spans="1:9" ht="51.75" customHeight="1" x14ac:dyDescent="0.25">
      <c r="A7" s="33" t="s">
        <v>22</v>
      </c>
      <c r="B7" s="37" t="s">
        <v>23</v>
      </c>
      <c r="C7" s="36" t="s">
        <v>24</v>
      </c>
      <c r="D7" s="37" t="s">
        <v>54</v>
      </c>
      <c r="E7" s="34" t="s">
        <v>67</v>
      </c>
      <c r="F7" s="34" t="s">
        <v>25</v>
      </c>
      <c r="G7" s="39" t="s">
        <v>26</v>
      </c>
      <c r="H7" s="264" t="s">
        <v>27</v>
      </c>
      <c r="I7" s="9" t="s">
        <v>116</v>
      </c>
    </row>
    <row r="8" spans="1:9" x14ac:dyDescent="0.25">
      <c r="A8" s="237" t="s">
        <v>47</v>
      </c>
      <c r="B8" s="40"/>
      <c r="C8" s="40"/>
      <c r="D8" s="41"/>
      <c r="E8" s="42"/>
      <c r="F8" s="49"/>
      <c r="G8" s="254"/>
      <c r="H8" s="12"/>
      <c r="I8" s="216"/>
    </row>
    <row r="9" spans="1:9" x14ac:dyDescent="0.25">
      <c r="A9" s="238" t="s">
        <v>44</v>
      </c>
      <c r="B9" s="43" t="s">
        <v>30</v>
      </c>
      <c r="C9" s="43">
        <v>3</v>
      </c>
      <c r="D9" s="44">
        <v>1</v>
      </c>
      <c r="E9" s="45">
        <v>100</v>
      </c>
      <c r="F9" s="225">
        <f>C9*D9*E9</f>
        <v>300</v>
      </c>
      <c r="G9" s="255">
        <f t="shared" ref="G9:G14" si="0">F9</f>
        <v>300</v>
      </c>
      <c r="H9" s="150"/>
      <c r="I9" s="48"/>
    </row>
    <row r="10" spans="1:9" x14ac:dyDescent="0.25">
      <c r="A10" s="238" t="s">
        <v>43</v>
      </c>
      <c r="B10" s="43" t="s">
        <v>30</v>
      </c>
      <c r="C10" s="43">
        <v>3</v>
      </c>
      <c r="D10" s="44">
        <v>0.5</v>
      </c>
      <c r="E10" s="45">
        <v>100</v>
      </c>
      <c r="F10" s="225">
        <f>C10*D10*E10</f>
        <v>150</v>
      </c>
      <c r="G10" s="255">
        <f t="shared" si="0"/>
        <v>150</v>
      </c>
      <c r="H10" s="150"/>
      <c r="I10" s="48"/>
    </row>
    <row r="11" spans="1:9" x14ac:dyDescent="0.25">
      <c r="A11" s="238" t="s">
        <v>132</v>
      </c>
      <c r="B11" s="43" t="s">
        <v>30</v>
      </c>
      <c r="C11" s="43">
        <v>3</v>
      </c>
      <c r="D11" s="44">
        <v>1</v>
      </c>
      <c r="E11" s="45">
        <v>100</v>
      </c>
      <c r="F11" s="225">
        <f>C11*D11*E11</f>
        <v>300</v>
      </c>
      <c r="G11" s="255">
        <f t="shared" si="0"/>
        <v>300</v>
      </c>
      <c r="H11" s="150"/>
      <c r="I11" s="48"/>
    </row>
    <row r="12" spans="1:9" x14ac:dyDescent="0.25">
      <c r="A12" s="238" t="s">
        <v>132</v>
      </c>
      <c r="B12" s="43" t="s">
        <v>30</v>
      </c>
      <c r="C12" s="43">
        <v>3</v>
      </c>
      <c r="D12" s="44">
        <v>1</v>
      </c>
      <c r="E12" s="45">
        <v>100</v>
      </c>
      <c r="F12" s="225">
        <f>C12*D12*E12</f>
        <v>300</v>
      </c>
      <c r="G12" s="255">
        <f t="shared" si="0"/>
        <v>300</v>
      </c>
      <c r="H12" s="150"/>
      <c r="I12" s="48"/>
    </row>
    <row r="13" spans="1:9" x14ac:dyDescent="0.25">
      <c r="A13" s="238" t="s">
        <v>132</v>
      </c>
      <c r="B13" s="43" t="s">
        <v>30</v>
      </c>
      <c r="C13" s="43">
        <v>3</v>
      </c>
      <c r="D13" s="44">
        <v>1</v>
      </c>
      <c r="E13" s="45">
        <v>100</v>
      </c>
      <c r="F13" s="225">
        <f>C13*D13*E13</f>
        <v>300</v>
      </c>
      <c r="G13" s="255">
        <f t="shared" si="0"/>
        <v>300</v>
      </c>
      <c r="H13" s="150"/>
      <c r="I13" s="48"/>
    </row>
    <row r="14" spans="1:9" x14ac:dyDescent="0.25">
      <c r="A14" s="239" t="s">
        <v>42</v>
      </c>
      <c r="B14" s="43"/>
      <c r="C14" s="43"/>
      <c r="D14" s="44"/>
      <c r="E14" s="45"/>
      <c r="F14" s="225">
        <f>SUM(F9:F13)*25%</f>
        <v>337.5</v>
      </c>
      <c r="G14" s="255">
        <f t="shared" si="0"/>
        <v>337.5</v>
      </c>
      <c r="H14" s="17"/>
      <c r="I14" s="217"/>
    </row>
    <row r="15" spans="1:9" x14ac:dyDescent="0.25">
      <c r="A15" s="240" t="s">
        <v>28</v>
      </c>
      <c r="B15" s="40"/>
      <c r="C15" s="40"/>
      <c r="D15" s="46"/>
      <c r="E15" s="47"/>
      <c r="F15" s="47">
        <f>SUM(F9:F14)</f>
        <v>1687.5</v>
      </c>
      <c r="G15" s="256"/>
      <c r="H15" s="12"/>
      <c r="I15" s="216"/>
    </row>
    <row r="16" spans="1:9" x14ac:dyDescent="0.25">
      <c r="A16" s="241"/>
      <c r="B16" s="43"/>
      <c r="C16" s="43"/>
      <c r="D16" s="48"/>
      <c r="E16" s="49"/>
      <c r="F16" s="49"/>
      <c r="G16" s="257"/>
      <c r="H16" s="17"/>
      <c r="I16" s="217"/>
    </row>
    <row r="17" spans="1:13" x14ac:dyDescent="0.25">
      <c r="A17" s="242" t="s">
        <v>141</v>
      </c>
      <c r="B17" s="60"/>
      <c r="C17" s="60"/>
      <c r="D17" s="61"/>
      <c r="E17" s="62"/>
      <c r="F17" s="62"/>
      <c r="G17" s="258"/>
      <c r="H17" s="63"/>
      <c r="I17" s="218"/>
    </row>
    <row r="18" spans="1:13" x14ac:dyDescent="0.25">
      <c r="A18" s="243" t="s">
        <v>69</v>
      </c>
      <c r="B18" s="43" t="s">
        <v>31</v>
      </c>
      <c r="C18" s="43">
        <v>10</v>
      </c>
      <c r="D18" s="44"/>
      <c r="E18" s="50">
        <v>10</v>
      </c>
      <c r="F18" s="226">
        <f>E18*C18</f>
        <v>100</v>
      </c>
      <c r="G18" s="259">
        <f>F18</f>
        <v>100</v>
      </c>
      <c r="H18" s="150"/>
      <c r="I18" s="48"/>
      <c r="J18" s="288"/>
      <c r="K18" s="289"/>
      <c r="L18" s="289"/>
      <c r="M18" s="289"/>
    </row>
    <row r="19" spans="1:13" x14ac:dyDescent="0.25">
      <c r="A19" s="244"/>
      <c r="B19" s="43"/>
      <c r="C19" s="43"/>
      <c r="D19" s="44"/>
      <c r="E19" s="50"/>
      <c r="F19" s="226"/>
      <c r="G19" s="259">
        <f>F19</f>
        <v>0</v>
      </c>
      <c r="H19" s="17"/>
      <c r="I19" s="217"/>
      <c r="J19" s="288"/>
      <c r="K19" s="289"/>
      <c r="L19" s="289"/>
      <c r="M19" s="289"/>
    </row>
    <row r="20" spans="1:13" x14ac:dyDescent="0.25">
      <c r="A20" s="244"/>
      <c r="B20" s="43"/>
      <c r="C20" s="43"/>
      <c r="D20" s="44"/>
      <c r="E20" s="50"/>
      <c r="F20" s="226"/>
      <c r="G20" s="259">
        <f>F20</f>
        <v>0</v>
      </c>
      <c r="H20" s="17"/>
      <c r="I20" s="217"/>
      <c r="J20" s="288"/>
      <c r="K20" s="289"/>
      <c r="L20" s="289"/>
      <c r="M20" s="289"/>
    </row>
    <row r="21" spans="1:13" x14ac:dyDescent="0.25">
      <c r="A21" s="239" t="s">
        <v>42</v>
      </c>
      <c r="B21" s="43" t="s">
        <v>30</v>
      </c>
      <c r="C21" s="44">
        <v>0.25</v>
      </c>
      <c r="D21" s="44"/>
      <c r="E21" s="50">
        <f>SUM(F18:F20)</f>
        <v>100</v>
      </c>
      <c r="F21" s="226">
        <f>E21*C21</f>
        <v>25</v>
      </c>
      <c r="G21" s="259">
        <f>F21</f>
        <v>25</v>
      </c>
      <c r="H21" s="17"/>
      <c r="I21" s="217"/>
      <c r="J21" s="288"/>
      <c r="K21" s="289"/>
      <c r="L21" s="289"/>
      <c r="M21" s="289"/>
    </row>
    <row r="22" spans="1:13" x14ac:dyDescent="0.25">
      <c r="A22" s="244" t="s">
        <v>28</v>
      </c>
      <c r="B22" s="43"/>
      <c r="C22" s="43"/>
      <c r="D22" s="44"/>
      <c r="E22" s="50"/>
      <c r="F22" s="226">
        <f>SUM(F18:F21)</f>
        <v>125</v>
      </c>
      <c r="G22" s="259"/>
      <c r="H22" s="17"/>
      <c r="I22" s="217"/>
      <c r="J22" s="288"/>
      <c r="K22" s="289"/>
      <c r="L22" s="289"/>
      <c r="M22" s="289"/>
    </row>
    <row r="23" spans="1:13" x14ac:dyDescent="0.25">
      <c r="A23" s="244"/>
      <c r="B23" s="43"/>
      <c r="C23" s="43"/>
      <c r="D23" s="44"/>
      <c r="E23" s="50"/>
      <c r="F23" s="226"/>
      <c r="G23" s="259"/>
      <c r="H23" s="17"/>
      <c r="I23" s="217"/>
      <c r="J23" s="206"/>
      <c r="K23" s="148"/>
      <c r="L23" s="148"/>
      <c r="M23" s="148"/>
    </row>
    <row r="24" spans="1:13" x14ac:dyDescent="0.25">
      <c r="A24" s="245" t="s">
        <v>109</v>
      </c>
      <c r="B24" s="73"/>
      <c r="C24" s="73"/>
      <c r="D24" s="74"/>
      <c r="E24" s="75"/>
      <c r="F24" s="75"/>
      <c r="G24" s="260"/>
      <c r="H24" s="78"/>
      <c r="I24" s="219"/>
    </row>
    <row r="25" spans="1:13" x14ac:dyDescent="0.25">
      <c r="A25" s="241" t="s">
        <v>110</v>
      </c>
      <c r="B25" s="43" t="s">
        <v>31</v>
      </c>
      <c r="C25" s="43">
        <v>1</v>
      </c>
      <c r="D25" s="48"/>
      <c r="E25" s="49">
        <v>100</v>
      </c>
      <c r="F25" s="225">
        <f>C25*E25</f>
        <v>100</v>
      </c>
      <c r="G25" s="255">
        <f>F25</f>
        <v>100</v>
      </c>
      <c r="H25" s="17"/>
      <c r="I25" s="217"/>
    </row>
    <row r="26" spans="1:13" x14ac:dyDescent="0.25">
      <c r="A26" s="241"/>
      <c r="B26" s="43"/>
      <c r="C26" s="43">
        <v>0</v>
      </c>
      <c r="D26" s="48"/>
      <c r="E26" s="49">
        <v>0</v>
      </c>
      <c r="F26" s="225">
        <f>C26*E26</f>
        <v>0</v>
      </c>
      <c r="G26" s="255">
        <f>F26</f>
        <v>0</v>
      </c>
      <c r="H26" s="17"/>
      <c r="I26" s="217"/>
    </row>
    <row r="27" spans="1:13" x14ac:dyDescent="0.25">
      <c r="A27" s="240" t="s">
        <v>28</v>
      </c>
      <c r="B27" s="40"/>
      <c r="C27" s="40"/>
      <c r="D27" s="46"/>
      <c r="E27" s="47"/>
      <c r="F27" s="226">
        <f>SUM(F25:F26)</f>
        <v>100</v>
      </c>
      <c r="G27" s="254"/>
      <c r="H27" s="12"/>
      <c r="I27" s="216"/>
    </row>
    <row r="28" spans="1:13" s="111" customFormat="1" ht="24.75" customHeight="1" x14ac:dyDescent="0.2">
      <c r="A28" s="246" t="s">
        <v>70</v>
      </c>
      <c r="B28" s="227"/>
      <c r="C28" s="227"/>
      <c r="D28" s="228"/>
      <c r="E28" s="229"/>
      <c r="F28" s="230"/>
      <c r="G28" s="261"/>
      <c r="H28" s="100" t="s">
        <v>105</v>
      </c>
      <c r="I28" s="220"/>
    </row>
    <row r="29" spans="1:13" s="111" customFormat="1" x14ac:dyDescent="0.2">
      <c r="A29" s="247" t="s">
        <v>71</v>
      </c>
      <c r="B29" s="231" t="s">
        <v>72</v>
      </c>
      <c r="C29" s="231">
        <v>5</v>
      </c>
      <c r="D29" s="232"/>
      <c r="E29" s="233">
        <f>20*5</f>
        <v>100</v>
      </c>
      <c r="F29" s="234">
        <f>E29*C29</f>
        <v>500</v>
      </c>
      <c r="G29" s="255">
        <f>F29</f>
        <v>500</v>
      </c>
      <c r="H29" s="154" t="s">
        <v>74</v>
      </c>
      <c r="I29" s="221"/>
    </row>
    <row r="30" spans="1:13" s="111" customFormat="1" x14ac:dyDescent="0.2">
      <c r="A30" s="247" t="s">
        <v>73</v>
      </c>
      <c r="B30" s="231" t="s">
        <v>57</v>
      </c>
      <c r="C30" s="231"/>
      <c r="D30" s="232"/>
      <c r="E30" s="233"/>
      <c r="F30" s="234">
        <f>E30*C30</f>
        <v>0</v>
      </c>
      <c r="G30" s="255">
        <f>F30</f>
        <v>0</v>
      </c>
      <c r="H30" s="113"/>
      <c r="I30" s="222"/>
    </row>
    <row r="31" spans="1:13" s="111" customFormat="1" x14ac:dyDescent="0.2">
      <c r="A31" s="247" t="s">
        <v>75</v>
      </c>
      <c r="B31" s="231" t="s">
        <v>72</v>
      </c>
      <c r="C31" s="231">
        <v>5</v>
      </c>
      <c r="D31" s="232"/>
      <c r="E31" s="233"/>
      <c r="F31" s="234">
        <f>5*20</f>
        <v>100</v>
      </c>
      <c r="G31" s="255">
        <f>F31</f>
        <v>100</v>
      </c>
      <c r="H31" s="154" t="s">
        <v>74</v>
      </c>
      <c r="I31" s="221"/>
    </row>
    <row r="32" spans="1:13" s="111" customFormat="1" x14ac:dyDescent="0.2">
      <c r="A32" s="247"/>
      <c r="B32" s="231"/>
      <c r="C32" s="231"/>
      <c r="D32" s="232"/>
      <c r="E32" s="233"/>
      <c r="F32" s="234"/>
      <c r="G32" s="255"/>
      <c r="H32" s="113"/>
      <c r="I32" s="222"/>
    </row>
    <row r="33" spans="1:9" s="111" customFormat="1" x14ac:dyDescent="0.2">
      <c r="A33" s="248" t="s">
        <v>28</v>
      </c>
      <c r="B33" s="231"/>
      <c r="C33" s="231"/>
      <c r="D33" s="232"/>
      <c r="E33" s="233"/>
      <c r="F33" s="235">
        <f>SUM(F29:F32)</f>
        <v>600</v>
      </c>
      <c r="G33" s="255"/>
      <c r="H33" s="113"/>
      <c r="I33" s="222"/>
    </row>
    <row r="34" spans="1:9" s="111" customFormat="1" ht="24.75" customHeight="1" x14ac:dyDescent="0.2">
      <c r="A34" s="246" t="s">
        <v>101</v>
      </c>
      <c r="B34" s="227"/>
      <c r="C34" s="227"/>
      <c r="D34" s="228"/>
      <c r="E34" s="229"/>
      <c r="F34" s="230"/>
      <c r="G34" s="262"/>
      <c r="H34" s="100" t="s">
        <v>104</v>
      </c>
      <c r="I34" s="220"/>
    </row>
    <row r="35" spans="1:9" s="111" customFormat="1" ht="12.75" x14ac:dyDescent="0.2">
      <c r="A35" s="249"/>
      <c r="B35" s="231"/>
      <c r="C35" s="231"/>
      <c r="D35" s="232"/>
      <c r="E35" s="233"/>
      <c r="F35" s="234">
        <f>E35*C35</f>
        <v>0</v>
      </c>
      <c r="G35" s="256">
        <f>F35</f>
        <v>0</v>
      </c>
      <c r="H35" s="154"/>
      <c r="I35" s="221"/>
    </row>
    <row r="36" spans="1:9" s="111" customFormat="1" x14ac:dyDescent="0.2">
      <c r="A36" s="247"/>
      <c r="B36" s="231"/>
      <c r="C36" s="231"/>
      <c r="D36" s="232"/>
      <c r="E36" s="233"/>
      <c r="F36" s="234">
        <f>E36*C36</f>
        <v>0</v>
      </c>
      <c r="G36" s="255">
        <f>F36</f>
        <v>0</v>
      </c>
      <c r="H36" s="113"/>
      <c r="I36" s="222"/>
    </row>
    <row r="37" spans="1:9" s="111" customFormat="1" x14ac:dyDescent="0.2">
      <c r="A37" s="247"/>
      <c r="B37" s="231"/>
      <c r="C37" s="231"/>
      <c r="D37" s="232"/>
      <c r="E37" s="233"/>
      <c r="F37" s="234">
        <f>5*20</f>
        <v>100</v>
      </c>
      <c r="G37" s="255">
        <f>F37</f>
        <v>100</v>
      </c>
      <c r="H37" s="154" t="s">
        <v>74</v>
      </c>
      <c r="I37" s="221"/>
    </row>
    <row r="38" spans="1:9" s="111" customFormat="1" x14ac:dyDescent="0.2">
      <c r="A38" s="248" t="s">
        <v>108</v>
      </c>
      <c r="B38" s="231"/>
      <c r="C38" s="231"/>
      <c r="D38" s="232"/>
      <c r="E38" s="233"/>
      <c r="F38" s="235">
        <f>SUM(F35:F37)</f>
        <v>100</v>
      </c>
      <c r="G38" s="255"/>
      <c r="H38" s="154"/>
      <c r="I38" s="221"/>
    </row>
    <row r="39" spans="1:9" x14ac:dyDescent="0.25">
      <c r="A39" s="250" t="s">
        <v>32</v>
      </c>
      <c r="B39" s="56"/>
      <c r="C39" s="56"/>
      <c r="D39" s="57"/>
      <c r="E39" s="58"/>
      <c r="F39" s="58"/>
      <c r="G39" s="263"/>
      <c r="H39" s="59"/>
      <c r="I39" s="223"/>
    </row>
    <row r="40" spans="1:9" x14ac:dyDescent="0.25">
      <c r="A40" s="251" t="s">
        <v>45</v>
      </c>
      <c r="B40" s="236" t="s">
        <v>30</v>
      </c>
      <c r="C40" s="43">
        <v>3</v>
      </c>
      <c r="D40" s="44">
        <v>0.3</v>
      </c>
      <c r="E40" s="50">
        <v>1000</v>
      </c>
      <c r="F40" s="225">
        <f>D40*C40*E40</f>
        <v>899.99999999999989</v>
      </c>
      <c r="G40" s="255">
        <f>F40</f>
        <v>899.99999999999989</v>
      </c>
      <c r="H40" s="17" t="s">
        <v>48</v>
      </c>
      <c r="I40" s="217"/>
    </row>
    <row r="41" spans="1:9" x14ac:dyDescent="0.25">
      <c r="A41" s="170" t="s">
        <v>60</v>
      </c>
      <c r="B41" s="236" t="s">
        <v>68</v>
      </c>
      <c r="C41" s="43">
        <v>30</v>
      </c>
      <c r="D41" s="44"/>
      <c r="E41" s="50">
        <v>3</v>
      </c>
      <c r="F41" s="225">
        <f>E41*C41</f>
        <v>90</v>
      </c>
      <c r="G41" s="255">
        <f>F41</f>
        <v>90</v>
      </c>
      <c r="H41" s="17" t="s">
        <v>124</v>
      </c>
      <c r="I41" s="217"/>
    </row>
    <row r="42" spans="1:9" ht="14.25" customHeight="1" x14ac:dyDescent="0.25">
      <c r="A42" s="251" t="s">
        <v>53</v>
      </c>
      <c r="B42" s="236" t="s">
        <v>46</v>
      </c>
      <c r="C42" s="43">
        <v>3</v>
      </c>
      <c r="D42" s="44">
        <v>1</v>
      </c>
      <c r="E42" s="50">
        <v>30</v>
      </c>
      <c r="F42" s="225">
        <f t="shared" ref="F42" si="1">D42*C42*E42</f>
        <v>90</v>
      </c>
      <c r="G42" s="255">
        <f>F42</f>
        <v>90</v>
      </c>
      <c r="H42" s="17" t="s">
        <v>125</v>
      </c>
      <c r="I42" s="217"/>
    </row>
    <row r="43" spans="1:9" x14ac:dyDescent="0.25">
      <c r="A43" s="251" t="s">
        <v>51</v>
      </c>
      <c r="B43" s="236" t="s">
        <v>52</v>
      </c>
      <c r="C43" s="44">
        <v>0.01</v>
      </c>
      <c r="D43" s="44"/>
      <c r="E43" s="50">
        <f>SUM(F40:F42)+F38+F33+F27+F22+F15</f>
        <v>3692.5</v>
      </c>
      <c r="F43" s="225">
        <f>E43</f>
        <v>3692.5</v>
      </c>
      <c r="G43" s="255">
        <f>F43</f>
        <v>3692.5</v>
      </c>
      <c r="H43" s="17"/>
      <c r="I43" s="217"/>
    </row>
    <row r="44" spans="1:9" x14ac:dyDescent="0.25">
      <c r="A44" s="251"/>
      <c r="B44" s="236"/>
      <c r="C44" s="43"/>
      <c r="D44" s="44"/>
      <c r="E44" s="50"/>
      <c r="F44" s="225"/>
      <c r="G44" s="255"/>
      <c r="H44" s="17"/>
      <c r="I44" s="217"/>
    </row>
    <row r="45" spans="1:9" x14ac:dyDescent="0.25">
      <c r="A45" s="265" t="s">
        <v>28</v>
      </c>
      <c r="B45" s="28"/>
      <c r="C45" s="28"/>
      <c r="D45" s="29"/>
      <c r="E45" s="30"/>
      <c r="F45" s="30">
        <f>SUM(F40:F44)</f>
        <v>4772.5</v>
      </c>
      <c r="G45" s="266"/>
      <c r="H45" s="267"/>
      <c r="I45" s="268"/>
    </row>
    <row r="46" spans="1:9" x14ac:dyDescent="0.25">
      <c r="A46" s="237"/>
      <c r="B46" s="40"/>
      <c r="C46" s="40"/>
      <c r="D46" s="46"/>
      <c r="E46" s="47"/>
      <c r="F46" s="47"/>
      <c r="G46" s="255"/>
      <c r="H46" s="12"/>
      <c r="I46" s="216"/>
    </row>
    <row r="47" spans="1:9" x14ac:dyDescent="0.25">
      <c r="A47" s="252" t="s">
        <v>33</v>
      </c>
      <c r="B47" s="40"/>
      <c r="C47" s="40"/>
      <c r="D47" s="46"/>
      <c r="E47" s="47"/>
      <c r="F47" s="47">
        <f>F15+F22+F45+F27+F38+F33</f>
        <v>7385</v>
      </c>
      <c r="G47" s="224">
        <f>SUM(G8:G46)</f>
        <v>7385</v>
      </c>
      <c r="H47" s="12"/>
      <c r="I47" s="237"/>
    </row>
    <row r="48" spans="1:9" x14ac:dyDescent="0.25">
      <c r="A48" s="55"/>
      <c r="B48" s="51"/>
      <c r="C48" s="51"/>
      <c r="D48" s="52"/>
      <c r="E48" s="53"/>
      <c r="F48" s="53"/>
      <c r="G48" s="54"/>
      <c r="H48" s="55"/>
      <c r="I48" s="253"/>
    </row>
    <row r="50" spans="1:1" ht="20.25" customHeight="1" x14ac:dyDescent="0.25">
      <c r="A50" t="s">
        <v>36</v>
      </c>
    </row>
    <row r="51" spans="1:1" ht="24" customHeight="1" x14ac:dyDescent="0.25">
      <c r="A51" t="s">
        <v>35</v>
      </c>
    </row>
    <row r="52" spans="1:1" ht="21.75" customHeight="1" x14ac:dyDescent="0.25">
      <c r="A52" t="s">
        <v>34</v>
      </c>
    </row>
  </sheetData>
  <mergeCells count="4">
    <mergeCell ref="A2:H2"/>
    <mergeCell ref="H3:H6"/>
    <mergeCell ref="J18:M22"/>
    <mergeCell ref="I3:I6"/>
  </mergeCells>
  <pageMargins left="0.70866141732283472" right="0.70866141732283472" top="0.74803149606299213" bottom="0.35433070866141736" header="0.31496062992125984" footer="0.31496062992125984"/>
  <pageSetup paperSize="9" scale="56" orientation="landscape" r:id="rId1"/>
  <rowBreaks count="1" manualBreakCount="1">
    <brk id="52" max="7"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5"/>
  <sheetViews>
    <sheetView view="pageBreakPreview" topLeftCell="A15" zoomScaleNormal="100" zoomScaleSheetLayoutView="100" workbookViewId="0">
      <selection activeCell="A30" sqref="A30"/>
    </sheetView>
  </sheetViews>
  <sheetFormatPr defaultRowHeight="15" x14ac:dyDescent="0.25"/>
  <cols>
    <col min="1" max="1" width="50.85546875" customWidth="1"/>
    <col min="2" max="2" width="15" customWidth="1"/>
    <col min="4" max="4" width="11.85546875" customWidth="1"/>
    <col min="5" max="5" width="11.5703125" customWidth="1"/>
    <col min="6" max="6" width="12.7109375" customWidth="1"/>
    <col min="7" max="7" width="14" customWidth="1"/>
    <col min="8" max="9" width="56.28515625" customWidth="1"/>
  </cols>
  <sheetData>
    <row r="1" spans="1:9" x14ac:dyDescent="0.25">
      <c r="A1" s="1"/>
      <c r="B1" s="2"/>
      <c r="C1" s="2"/>
      <c r="D1" s="3"/>
      <c r="E1" s="4"/>
      <c r="F1" s="4"/>
      <c r="G1" s="5"/>
      <c r="H1" s="6"/>
      <c r="I1" s="6"/>
    </row>
    <row r="2" spans="1:9" ht="15.75" x14ac:dyDescent="0.25">
      <c r="A2" s="285" t="s">
        <v>2</v>
      </c>
      <c r="B2" s="285"/>
      <c r="C2" s="285"/>
      <c r="D2" s="285"/>
      <c r="E2" s="285"/>
      <c r="F2" s="285"/>
      <c r="G2" s="285"/>
      <c r="H2" s="285"/>
      <c r="I2" s="151"/>
    </row>
    <row r="3" spans="1:9" x14ac:dyDescent="0.25">
      <c r="A3" s="1" t="s">
        <v>0</v>
      </c>
      <c r="B3" s="278"/>
      <c r="C3" s="279"/>
      <c r="D3" s="280"/>
      <c r="E3" s="4"/>
      <c r="F3" s="4"/>
      <c r="G3" s="5"/>
      <c r="H3" s="6"/>
      <c r="I3" s="6"/>
    </row>
    <row r="4" spans="1:9" x14ac:dyDescent="0.25">
      <c r="A4" s="32" t="s">
        <v>1</v>
      </c>
      <c r="B4" s="281"/>
      <c r="C4" s="281"/>
      <c r="D4" s="282"/>
      <c r="E4" s="4"/>
      <c r="F4" s="4"/>
      <c r="G4" s="5"/>
      <c r="H4" s="6"/>
      <c r="I4" s="6"/>
    </row>
    <row r="5" spans="1:9" x14ac:dyDescent="0.25">
      <c r="A5" s="32" t="s">
        <v>18</v>
      </c>
      <c r="B5" s="277">
        <v>44155</v>
      </c>
      <c r="C5" s="215" t="s">
        <v>126</v>
      </c>
      <c r="D5" s="277">
        <v>44215</v>
      </c>
      <c r="E5" s="4" t="str">
        <f>CONCATENATE(MONTH(D5-B5)&amp;" моҳ")</f>
        <v>2 моҳ</v>
      </c>
      <c r="F5" s="4"/>
      <c r="G5" s="5"/>
      <c r="H5" s="6"/>
      <c r="I5" s="6"/>
    </row>
    <row r="6" spans="1:9" x14ac:dyDescent="0.25">
      <c r="A6" s="32"/>
      <c r="B6" s="7"/>
      <c r="C6" s="7"/>
      <c r="D6" s="8"/>
      <c r="E6" s="4"/>
      <c r="F6" s="4"/>
      <c r="G6" s="5"/>
      <c r="H6" s="6"/>
      <c r="I6" s="6"/>
    </row>
    <row r="7" spans="1:9" ht="51.75" customHeight="1" x14ac:dyDescent="0.25">
      <c r="A7" s="33" t="s">
        <v>37</v>
      </c>
      <c r="B7" s="35" t="s">
        <v>4</v>
      </c>
      <c r="C7" s="36" t="s">
        <v>5</v>
      </c>
      <c r="D7" s="37" t="s">
        <v>49</v>
      </c>
      <c r="E7" s="34" t="s">
        <v>6</v>
      </c>
      <c r="F7" s="38" t="s">
        <v>38</v>
      </c>
      <c r="G7" s="39" t="s">
        <v>39</v>
      </c>
      <c r="H7" s="9" t="s">
        <v>7</v>
      </c>
      <c r="I7" s="9" t="s">
        <v>127</v>
      </c>
    </row>
    <row r="8" spans="1:9" x14ac:dyDescent="0.25">
      <c r="A8" s="188" t="s">
        <v>3</v>
      </c>
      <c r="B8" s="189"/>
      <c r="C8" s="190"/>
      <c r="D8" s="191"/>
      <c r="E8" s="192"/>
      <c r="F8" s="193"/>
      <c r="G8" s="194"/>
      <c r="H8" s="195"/>
      <c r="I8" s="195"/>
    </row>
    <row r="9" spans="1:9" ht="30" x14ac:dyDescent="0.25">
      <c r="A9" s="13" t="s">
        <v>134</v>
      </c>
      <c r="B9" s="14" t="s">
        <v>15</v>
      </c>
      <c r="C9" s="43">
        <v>0</v>
      </c>
      <c r="D9" s="44">
        <v>0</v>
      </c>
      <c r="E9" s="45">
        <v>0</v>
      </c>
      <c r="F9" s="15">
        <f t="shared" ref="F9:F13" si="0">C9*D9*E9</f>
        <v>0</v>
      </c>
      <c r="G9" s="16">
        <f t="shared" ref="G9:G14" si="1">F9</f>
        <v>0</v>
      </c>
      <c r="H9" s="150" t="s">
        <v>136</v>
      </c>
      <c r="I9" s="17"/>
    </row>
    <row r="10" spans="1:9" ht="60" x14ac:dyDescent="0.25">
      <c r="A10" s="13" t="s">
        <v>135</v>
      </c>
      <c r="B10" s="14" t="s">
        <v>15</v>
      </c>
      <c r="C10" s="43">
        <v>0</v>
      </c>
      <c r="D10" s="44">
        <v>0</v>
      </c>
      <c r="E10" s="45">
        <v>0</v>
      </c>
      <c r="F10" s="15">
        <f t="shared" si="0"/>
        <v>0</v>
      </c>
      <c r="G10" s="16">
        <f t="shared" si="1"/>
        <v>0</v>
      </c>
      <c r="H10" s="150" t="s">
        <v>137</v>
      </c>
      <c r="I10" s="17"/>
    </row>
    <row r="11" spans="1:9" x14ac:dyDescent="0.25">
      <c r="A11" s="13" t="s">
        <v>10</v>
      </c>
      <c r="B11" s="14" t="s">
        <v>15</v>
      </c>
      <c r="C11" s="43">
        <v>0</v>
      </c>
      <c r="D11" s="44">
        <v>0</v>
      </c>
      <c r="E11" s="45">
        <v>0</v>
      </c>
      <c r="F11" s="15">
        <f t="shared" si="0"/>
        <v>0</v>
      </c>
      <c r="G11" s="16">
        <f t="shared" si="1"/>
        <v>0</v>
      </c>
      <c r="H11" s="17"/>
      <c r="I11" s="17"/>
    </row>
    <row r="12" spans="1:9" x14ac:dyDescent="0.25">
      <c r="A12" s="13" t="s">
        <v>85</v>
      </c>
      <c r="B12" s="14"/>
      <c r="C12" s="43">
        <v>0</v>
      </c>
      <c r="D12" s="44">
        <v>0</v>
      </c>
      <c r="E12" s="45">
        <v>0</v>
      </c>
      <c r="F12" s="15">
        <f t="shared" si="0"/>
        <v>0</v>
      </c>
      <c r="G12" s="16">
        <f t="shared" si="1"/>
        <v>0</v>
      </c>
      <c r="H12" s="17"/>
      <c r="I12" s="17"/>
    </row>
    <row r="13" spans="1:9" x14ac:dyDescent="0.25">
      <c r="A13" s="13" t="s">
        <v>86</v>
      </c>
      <c r="B13" s="14"/>
      <c r="C13" s="43">
        <v>0</v>
      </c>
      <c r="D13" s="44">
        <v>0</v>
      </c>
      <c r="E13" s="45">
        <v>0</v>
      </c>
      <c r="F13" s="15">
        <f t="shared" si="0"/>
        <v>0</v>
      </c>
      <c r="G13" s="16">
        <f t="shared" si="1"/>
        <v>0</v>
      </c>
      <c r="H13" s="17"/>
      <c r="I13" s="17"/>
    </row>
    <row r="14" spans="1:9" x14ac:dyDescent="0.25">
      <c r="A14" s="180" t="s">
        <v>50</v>
      </c>
      <c r="B14" s="181"/>
      <c r="C14" s="182">
        <v>0.25</v>
      </c>
      <c r="D14" s="183"/>
      <c r="E14" s="184">
        <f>SUM(F9:F13)</f>
        <v>0</v>
      </c>
      <c r="F14" s="185">
        <f>E14*C14</f>
        <v>0</v>
      </c>
      <c r="G14" s="186">
        <f t="shared" si="1"/>
        <v>0</v>
      </c>
      <c r="H14" s="187"/>
      <c r="I14" s="187"/>
    </row>
    <row r="15" spans="1:9" x14ac:dyDescent="0.25">
      <c r="A15" s="18" t="s">
        <v>17</v>
      </c>
      <c r="B15" s="10"/>
      <c r="C15" s="40"/>
      <c r="D15" s="46"/>
      <c r="E15" s="47"/>
      <c r="F15" s="19">
        <f>SUM(F9:F14)</f>
        <v>0</v>
      </c>
      <c r="G15" s="20"/>
      <c r="H15" s="12"/>
      <c r="I15" s="12"/>
    </row>
    <row r="16" spans="1:9" x14ac:dyDescent="0.25">
      <c r="A16" s="188" t="s">
        <v>140</v>
      </c>
      <c r="B16" s="189"/>
      <c r="C16" s="190"/>
      <c r="D16" s="191"/>
      <c r="E16" s="192"/>
      <c r="F16" s="193"/>
      <c r="G16" s="194"/>
      <c r="H16" s="195"/>
      <c r="I16" s="195"/>
    </row>
    <row r="17" spans="1:9" x14ac:dyDescent="0.25">
      <c r="A17" s="13" t="s">
        <v>8</v>
      </c>
      <c r="B17" s="14" t="s">
        <v>15</v>
      </c>
      <c r="C17" s="43">
        <v>0</v>
      </c>
      <c r="D17" s="44">
        <v>0</v>
      </c>
      <c r="E17" s="45">
        <v>0</v>
      </c>
      <c r="F17" s="15">
        <f t="shared" ref="F17:F21" si="2">C17*D17*E17</f>
        <v>0</v>
      </c>
      <c r="G17" s="16">
        <f t="shared" ref="G17:G22" si="3">F17</f>
        <v>0</v>
      </c>
      <c r="H17" s="17"/>
      <c r="I17" s="17"/>
    </row>
    <row r="18" spans="1:9" x14ac:dyDescent="0.25">
      <c r="A18" s="13" t="s">
        <v>9</v>
      </c>
      <c r="B18" s="14" t="s">
        <v>14</v>
      </c>
      <c r="C18" s="43">
        <v>0</v>
      </c>
      <c r="D18" s="44">
        <v>0</v>
      </c>
      <c r="E18" s="45">
        <v>0</v>
      </c>
      <c r="F18" s="15">
        <f t="shared" si="2"/>
        <v>0</v>
      </c>
      <c r="G18" s="16">
        <f t="shared" si="3"/>
        <v>0</v>
      </c>
      <c r="H18" s="17"/>
      <c r="I18" s="17"/>
    </row>
    <row r="19" spans="1:9" x14ac:dyDescent="0.25">
      <c r="A19" s="13" t="s">
        <v>10</v>
      </c>
      <c r="B19" s="14" t="s">
        <v>16</v>
      </c>
      <c r="C19" s="43">
        <v>0</v>
      </c>
      <c r="D19" s="44">
        <v>0</v>
      </c>
      <c r="E19" s="45">
        <v>0</v>
      </c>
      <c r="F19" s="15">
        <f t="shared" si="2"/>
        <v>0</v>
      </c>
      <c r="G19" s="16">
        <f t="shared" si="3"/>
        <v>0</v>
      </c>
      <c r="H19" s="17"/>
      <c r="I19" s="17"/>
    </row>
    <row r="20" spans="1:9" x14ac:dyDescent="0.25">
      <c r="A20" s="13" t="s">
        <v>85</v>
      </c>
      <c r="B20" s="14"/>
      <c r="C20" s="43">
        <v>0</v>
      </c>
      <c r="D20" s="44">
        <v>0</v>
      </c>
      <c r="E20" s="45">
        <v>0</v>
      </c>
      <c r="F20" s="15">
        <f t="shared" si="2"/>
        <v>0</v>
      </c>
      <c r="G20" s="16">
        <f t="shared" si="3"/>
        <v>0</v>
      </c>
      <c r="H20" s="17"/>
      <c r="I20" s="17"/>
    </row>
    <row r="21" spans="1:9" x14ac:dyDescent="0.25">
      <c r="A21" s="13" t="s">
        <v>86</v>
      </c>
      <c r="B21" s="14"/>
      <c r="C21" s="43">
        <v>0</v>
      </c>
      <c r="D21" s="44">
        <v>0</v>
      </c>
      <c r="E21" s="45">
        <v>0</v>
      </c>
      <c r="F21" s="15">
        <f t="shared" si="2"/>
        <v>0</v>
      </c>
      <c r="G21" s="16">
        <f t="shared" si="3"/>
        <v>0</v>
      </c>
      <c r="H21" s="17"/>
      <c r="I21" s="17"/>
    </row>
    <row r="22" spans="1:9" x14ac:dyDescent="0.25">
      <c r="A22" s="180" t="s">
        <v>50</v>
      </c>
      <c r="B22" s="181"/>
      <c r="C22" s="183">
        <v>0.25</v>
      </c>
      <c r="D22" s="183"/>
      <c r="E22" s="184">
        <f>SUM(F17:F21)</f>
        <v>0</v>
      </c>
      <c r="F22" s="185">
        <f>E22*C22</f>
        <v>0</v>
      </c>
      <c r="G22" s="186">
        <f t="shared" si="3"/>
        <v>0</v>
      </c>
      <c r="H22" s="187"/>
      <c r="I22" s="187"/>
    </row>
    <row r="23" spans="1:9" x14ac:dyDescent="0.25">
      <c r="A23" s="18" t="s">
        <v>17</v>
      </c>
      <c r="B23" s="14"/>
      <c r="C23" s="44"/>
      <c r="D23" s="44"/>
      <c r="E23" s="45"/>
      <c r="F23" s="15">
        <f>SUM(F17:F22)</f>
        <v>0</v>
      </c>
      <c r="G23" s="16"/>
      <c r="H23" s="17"/>
      <c r="I23" s="17"/>
    </row>
    <row r="24" spans="1:9" x14ac:dyDescent="0.25">
      <c r="A24" s="64" t="s">
        <v>90</v>
      </c>
      <c r="B24" s="72"/>
      <c r="C24" s="73"/>
      <c r="D24" s="74"/>
      <c r="E24" s="75"/>
      <c r="F24" s="76"/>
      <c r="G24" s="77"/>
      <c r="H24" s="78"/>
      <c r="I24" s="78"/>
    </row>
    <row r="25" spans="1:9" ht="60" x14ac:dyDescent="0.25">
      <c r="A25" s="21" t="s">
        <v>91</v>
      </c>
      <c r="B25" s="14" t="s">
        <v>94</v>
      </c>
      <c r="C25" s="43">
        <v>5</v>
      </c>
      <c r="D25" s="48"/>
      <c r="E25" s="49">
        <v>140</v>
      </c>
      <c r="F25" s="15">
        <f>C25*E25</f>
        <v>700</v>
      </c>
      <c r="G25" s="16">
        <f>F25</f>
        <v>700</v>
      </c>
      <c r="H25" s="150" t="s">
        <v>147</v>
      </c>
      <c r="I25" s="284" t="s">
        <v>149</v>
      </c>
    </row>
    <row r="26" spans="1:9" ht="60" x14ac:dyDescent="0.25">
      <c r="A26" s="21" t="s">
        <v>75</v>
      </c>
      <c r="B26" s="14" t="s">
        <v>94</v>
      </c>
      <c r="C26" s="43">
        <v>5</v>
      </c>
      <c r="D26" s="48"/>
      <c r="E26" s="49">
        <v>100</v>
      </c>
      <c r="F26" s="15">
        <f>C26*E26</f>
        <v>500</v>
      </c>
      <c r="G26" s="16">
        <f>F26</f>
        <v>500</v>
      </c>
      <c r="H26" s="150" t="s">
        <v>146</v>
      </c>
      <c r="I26" s="284" t="s">
        <v>149</v>
      </c>
    </row>
    <row r="27" spans="1:9" x14ac:dyDescent="0.25">
      <c r="A27" s="21" t="s">
        <v>92</v>
      </c>
      <c r="B27" s="14" t="s">
        <v>95</v>
      </c>
      <c r="C27" s="43">
        <v>0</v>
      </c>
      <c r="D27" s="48"/>
      <c r="E27" s="49">
        <v>0</v>
      </c>
      <c r="F27" s="15">
        <f t="shared" ref="F27:F33" si="4">C27*E27</f>
        <v>0</v>
      </c>
      <c r="G27" s="16">
        <f t="shared" ref="G27:G33" si="5">F27</f>
        <v>0</v>
      </c>
      <c r="H27" s="17"/>
      <c r="I27" s="17"/>
    </row>
    <row r="28" spans="1:9" x14ac:dyDescent="0.25">
      <c r="A28" s="18" t="s">
        <v>17</v>
      </c>
      <c r="B28" s="14"/>
      <c r="C28" s="43"/>
      <c r="D28" s="48"/>
      <c r="E28" s="49"/>
      <c r="F28" s="15">
        <f>SUM(F25:F27)</f>
        <v>1200</v>
      </c>
      <c r="G28" s="16"/>
      <c r="H28" s="17"/>
      <c r="I28" s="17"/>
    </row>
    <row r="29" spans="1:9" x14ac:dyDescent="0.25">
      <c r="A29" s="64" t="s">
        <v>96</v>
      </c>
      <c r="B29" s="72"/>
      <c r="C29" s="73"/>
      <c r="D29" s="74"/>
      <c r="E29" s="75"/>
      <c r="F29" s="76"/>
      <c r="G29" s="77"/>
      <c r="H29" s="78"/>
      <c r="I29" s="78"/>
    </row>
    <row r="30" spans="1:9" ht="75" x14ac:dyDescent="0.25">
      <c r="A30" s="21" t="s">
        <v>97</v>
      </c>
      <c r="B30" s="14" t="s">
        <v>99</v>
      </c>
      <c r="C30" s="43">
        <v>0</v>
      </c>
      <c r="D30" s="48"/>
      <c r="E30" s="49">
        <v>0</v>
      </c>
      <c r="F30" s="15">
        <f>C30*E30</f>
        <v>0</v>
      </c>
      <c r="G30" s="16">
        <f>F30</f>
        <v>0</v>
      </c>
      <c r="H30" s="150" t="s">
        <v>148</v>
      </c>
      <c r="I30" s="284" t="s">
        <v>145</v>
      </c>
    </row>
    <row r="31" spans="1:9" x14ac:dyDescent="0.25">
      <c r="A31" s="21" t="s">
        <v>98</v>
      </c>
      <c r="B31" s="14" t="s">
        <v>99</v>
      </c>
      <c r="C31" s="43">
        <v>0</v>
      </c>
      <c r="D31" s="48"/>
      <c r="E31" s="49">
        <v>0</v>
      </c>
      <c r="F31" s="15">
        <f>C31*E31</f>
        <v>0</v>
      </c>
      <c r="G31" s="16">
        <f>F31</f>
        <v>0</v>
      </c>
      <c r="H31" s="17"/>
      <c r="I31" s="17"/>
    </row>
    <row r="32" spans="1:9" x14ac:dyDescent="0.25">
      <c r="A32" s="21"/>
      <c r="B32" s="14" t="s">
        <v>99</v>
      </c>
      <c r="C32" s="43">
        <v>0</v>
      </c>
      <c r="D32" s="48"/>
      <c r="E32" s="49">
        <v>0</v>
      </c>
      <c r="F32" s="15">
        <f t="shared" ref="F32" si="6">C32*E32</f>
        <v>0</v>
      </c>
      <c r="G32" s="16">
        <f t="shared" si="5"/>
        <v>0</v>
      </c>
      <c r="H32" s="17"/>
      <c r="I32" s="17"/>
    </row>
    <row r="33" spans="1:9" x14ac:dyDescent="0.25">
      <c r="A33" s="196"/>
      <c r="B33" s="181"/>
      <c r="C33" s="197">
        <v>0</v>
      </c>
      <c r="D33" s="198"/>
      <c r="E33" s="199">
        <v>0</v>
      </c>
      <c r="F33" s="185">
        <f t="shared" si="4"/>
        <v>0</v>
      </c>
      <c r="G33" s="186">
        <f t="shared" si="5"/>
        <v>0</v>
      </c>
      <c r="H33" s="187"/>
      <c r="I33" s="187"/>
    </row>
    <row r="34" spans="1:9" x14ac:dyDescent="0.25">
      <c r="A34" s="18" t="s">
        <v>17</v>
      </c>
      <c r="B34" s="10"/>
      <c r="C34" s="40"/>
      <c r="D34" s="46"/>
      <c r="E34" s="47"/>
      <c r="F34" s="23">
        <f>SUM(F30:F33)</f>
        <v>0</v>
      </c>
      <c r="G34" s="24"/>
      <c r="H34" s="12"/>
      <c r="I34" s="12"/>
    </row>
    <row r="35" spans="1:9" x14ac:dyDescent="0.25">
      <c r="A35" s="64" t="s">
        <v>11</v>
      </c>
      <c r="B35" s="72"/>
      <c r="C35" s="73"/>
      <c r="D35" s="74"/>
      <c r="E35" s="75"/>
      <c r="F35" s="76"/>
      <c r="G35" s="77"/>
      <c r="H35" s="78"/>
      <c r="I35" s="78"/>
    </row>
    <row r="36" spans="1:9" ht="60" x14ac:dyDescent="0.25">
      <c r="A36" s="21" t="s">
        <v>87</v>
      </c>
      <c r="B36" s="14" t="s">
        <v>13</v>
      </c>
      <c r="C36" s="43">
        <v>4</v>
      </c>
      <c r="D36" s="48"/>
      <c r="E36" s="49">
        <v>200</v>
      </c>
      <c r="F36" s="15">
        <f>C36*E36</f>
        <v>800</v>
      </c>
      <c r="G36" s="16">
        <f>F36</f>
        <v>800</v>
      </c>
      <c r="H36" s="150" t="s">
        <v>139</v>
      </c>
      <c r="I36" s="150" t="s">
        <v>138</v>
      </c>
    </row>
    <row r="37" spans="1:9" x14ac:dyDescent="0.25">
      <c r="A37" s="196"/>
      <c r="B37" s="181" t="s">
        <v>13</v>
      </c>
      <c r="C37" s="197">
        <v>0</v>
      </c>
      <c r="D37" s="198"/>
      <c r="E37" s="199">
        <v>0</v>
      </c>
      <c r="F37" s="185">
        <f>C37*E37</f>
        <v>0</v>
      </c>
      <c r="G37" s="186">
        <f>F37</f>
        <v>0</v>
      </c>
      <c r="H37" s="283"/>
      <c r="I37" s="187"/>
    </row>
    <row r="38" spans="1:9" x14ac:dyDescent="0.25">
      <c r="A38" s="18" t="s">
        <v>17</v>
      </c>
      <c r="B38" s="10"/>
      <c r="C38" s="40"/>
      <c r="D38" s="46"/>
      <c r="E38" s="47"/>
      <c r="F38" s="23">
        <f>SUM(F36:F37)</f>
        <v>800</v>
      </c>
      <c r="G38" s="24"/>
      <c r="H38" s="12"/>
      <c r="I38" s="12"/>
    </row>
    <row r="39" spans="1:9" x14ac:dyDescent="0.25">
      <c r="A39" s="21"/>
      <c r="B39" s="14"/>
      <c r="C39" s="43"/>
      <c r="D39" s="48"/>
      <c r="E39" s="49"/>
      <c r="F39" s="11"/>
      <c r="G39" s="22"/>
      <c r="H39" s="17"/>
      <c r="I39" s="17"/>
    </row>
    <row r="40" spans="1:9" x14ac:dyDescent="0.25">
      <c r="A40" s="79" t="s">
        <v>12</v>
      </c>
      <c r="B40" s="65"/>
      <c r="C40" s="66"/>
      <c r="D40" s="67"/>
      <c r="E40" s="68"/>
      <c r="F40" s="69"/>
      <c r="G40" s="70"/>
      <c r="H40" s="71"/>
      <c r="I40" s="71"/>
    </row>
    <row r="41" spans="1:9" x14ac:dyDescent="0.25">
      <c r="A41" s="25" t="s">
        <v>59</v>
      </c>
      <c r="B41" s="26" t="s">
        <v>123</v>
      </c>
      <c r="C41" s="43">
        <v>1</v>
      </c>
      <c r="D41" s="44"/>
      <c r="E41" s="50">
        <v>350</v>
      </c>
      <c r="F41" s="15">
        <v>350</v>
      </c>
      <c r="G41" s="16">
        <f>F41</f>
        <v>350</v>
      </c>
      <c r="H41" s="18" t="s">
        <v>17</v>
      </c>
      <c r="I41" s="18" t="s">
        <v>17</v>
      </c>
    </row>
    <row r="42" spans="1:9" x14ac:dyDescent="0.25">
      <c r="A42" s="25" t="s">
        <v>111</v>
      </c>
      <c r="B42" s="26" t="s">
        <v>93</v>
      </c>
      <c r="C42" s="43">
        <v>3</v>
      </c>
      <c r="D42" s="44"/>
      <c r="E42" s="50">
        <v>70</v>
      </c>
      <c r="F42" s="15">
        <v>210</v>
      </c>
      <c r="G42" s="16">
        <f t="shared" ref="G42:G46" si="7">F42</f>
        <v>210</v>
      </c>
      <c r="H42" s="17"/>
      <c r="I42" s="17"/>
    </row>
    <row r="43" spans="1:9" x14ac:dyDescent="0.25">
      <c r="A43" s="25"/>
      <c r="B43" s="26"/>
      <c r="C43" s="43"/>
      <c r="D43" s="44"/>
      <c r="E43" s="50"/>
      <c r="F43" s="15"/>
      <c r="G43" s="16"/>
      <c r="H43" s="17"/>
      <c r="I43" s="17"/>
    </row>
    <row r="44" spans="1:9" x14ac:dyDescent="0.25">
      <c r="A44" s="25" t="s">
        <v>88</v>
      </c>
      <c r="B44" s="26" t="s">
        <v>95</v>
      </c>
      <c r="C44" s="43">
        <v>54</v>
      </c>
      <c r="D44" s="44"/>
      <c r="E44" s="50">
        <v>4</v>
      </c>
      <c r="F44" s="15">
        <v>216</v>
      </c>
      <c r="G44" s="16">
        <f t="shared" si="7"/>
        <v>216</v>
      </c>
      <c r="H44" s="17" t="s">
        <v>142</v>
      </c>
      <c r="I44" s="17"/>
    </row>
    <row r="45" spans="1:9" x14ac:dyDescent="0.25">
      <c r="A45" s="25" t="s">
        <v>89</v>
      </c>
      <c r="B45" s="26" t="s">
        <v>95</v>
      </c>
      <c r="C45" s="43">
        <v>54</v>
      </c>
      <c r="D45" s="44"/>
      <c r="E45" s="50">
        <v>10</v>
      </c>
      <c r="F45" s="15">
        <v>540</v>
      </c>
      <c r="G45" s="16">
        <f t="shared" si="7"/>
        <v>540</v>
      </c>
      <c r="H45" s="17" t="s">
        <v>143</v>
      </c>
      <c r="I45" s="17"/>
    </row>
    <row r="46" spans="1:9" x14ac:dyDescent="0.25">
      <c r="A46" s="25" t="s">
        <v>112</v>
      </c>
      <c r="B46" s="26" t="s">
        <v>15</v>
      </c>
      <c r="C46" s="43">
        <v>3</v>
      </c>
      <c r="D46" s="44"/>
      <c r="E46" s="50">
        <v>200</v>
      </c>
      <c r="F46" s="15">
        <v>600</v>
      </c>
      <c r="G46" s="16">
        <f t="shared" si="7"/>
        <v>600</v>
      </c>
      <c r="H46" s="17"/>
      <c r="I46" s="17"/>
    </row>
    <row r="47" spans="1:9" x14ac:dyDescent="0.25">
      <c r="A47" s="200" t="s">
        <v>113</v>
      </c>
      <c r="B47" s="269">
        <v>0.01</v>
      </c>
      <c r="C47" s="197"/>
      <c r="D47" s="183"/>
      <c r="E47" s="201">
        <f>SUM(F38+F34+F28+F23+F15)+SUM(F41:F46)</f>
        <v>3916</v>
      </c>
      <c r="F47" s="185">
        <f>E47*B47</f>
        <v>39.160000000000004</v>
      </c>
      <c r="G47" s="186">
        <f>F47</f>
        <v>39.160000000000004</v>
      </c>
      <c r="H47" s="187"/>
      <c r="I47" s="187"/>
    </row>
    <row r="48" spans="1:9" x14ac:dyDescent="0.25">
      <c r="A48" s="18" t="s">
        <v>17</v>
      </c>
      <c r="B48" s="10"/>
      <c r="C48" s="40"/>
      <c r="D48" s="46"/>
      <c r="E48" s="47"/>
      <c r="F48" s="19">
        <f>SUM(F41:F47)</f>
        <v>1955.16</v>
      </c>
      <c r="G48" s="20"/>
      <c r="H48" s="12"/>
      <c r="I48" s="12"/>
    </row>
    <row r="49" spans="1:9" x14ac:dyDescent="0.25">
      <c r="A49" s="203" t="s">
        <v>100</v>
      </c>
      <c r="B49" s="27"/>
      <c r="C49" s="28"/>
      <c r="D49" s="29"/>
      <c r="E49" s="30"/>
      <c r="F49" s="31">
        <f>SUM(F48+F38+F34+F28+F23+F15)</f>
        <v>3955.16</v>
      </c>
      <c r="G49" s="149">
        <f>SUM(G9:G48)</f>
        <v>3955.16</v>
      </c>
      <c r="H49" s="12"/>
      <c r="I49" s="12"/>
    </row>
    <row r="50" spans="1:9" x14ac:dyDescent="0.25">
      <c r="A50" s="202"/>
    </row>
    <row r="51" spans="1:9" x14ac:dyDescent="0.25">
      <c r="A51" s="203"/>
      <c r="F51" s="204"/>
    </row>
    <row r="53" spans="1:9" x14ac:dyDescent="0.25">
      <c r="A53" t="s">
        <v>40</v>
      </c>
    </row>
    <row r="55" spans="1:9" x14ac:dyDescent="0.25">
      <c r="A55" t="s">
        <v>41</v>
      </c>
    </row>
  </sheetData>
  <mergeCells count="1">
    <mergeCell ref="A2:H2"/>
  </mergeCells>
  <phoneticPr fontId="25" type="noConversion"/>
  <pageMargins left="0.70866141732283472" right="0.70866141732283472" top="0.74803149606299213" bottom="0.35433070866141736" header="0.31496062992125984" footer="0.31496062992125984"/>
  <pageSetup paperSize="9" scale="47"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515A6-23D0-414D-BE30-70FF17093278}">
  <sheetPr>
    <pageSetUpPr fitToPage="1"/>
  </sheetPr>
  <dimension ref="A1:I56"/>
  <sheetViews>
    <sheetView view="pageBreakPreview" zoomScale="115" zoomScaleNormal="100" zoomScaleSheetLayoutView="115" workbookViewId="0">
      <selection activeCell="I12" sqref="I12"/>
    </sheetView>
  </sheetViews>
  <sheetFormatPr defaultColWidth="9.140625" defaultRowHeight="12.75" x14ac:dyDescent="0.2"/>
  <cols>
    <col min="1" max="1" width="50.7109375" style="111" customWidth="1"/>
    <col min="2" max="2" width="10.5703125" style="111" customWidth="1"/>
    <col min="3" max="3" width="12.7109375" style="111" customWidth="1"/>
    <col min="4" max="4" width="12.42578125" style="111" customWidth="1"/>
    <col min="5" max="5" width="12.140625" style="111" bestFit="1" customWidth="1"/>
    <col min="6" max="6" width="9.85546875" style="111" bestFit="1" customWidth="1"/>
    <col min="7" max="7" width="10.42578125" style="111" bestFit="1" customWidth="1"/>
    <col min="8" max="8" width="56.28515625" style="111" customWidth="1"/>
    <col min="9" max="9" width="52.5703125" style="111" customWidth="1"/>
    <col min="10" max="16384" width="9.140625" style="111"/>
  </cols>
  <sheetData>
    <row r="1" spans="1:9" x14ac:dyDescent="0.2">
      <c r="A1" s="80"/>
      <c r="B1" s="107"/>
      <c r="C1" s="107"/>
      <c r="D1" s="108"/>
      <c r="E1" s="126"/>
      <c r="F1" s="126"/>
      <c r="G1" s="109"/>
      <c r="H1" s="110"/>
    </row>
    <row r="2" spans="1:9" x14ac:dyDescent="0.2">
      <c r="A2" s="290" t="s">
        <v>56</v>
      </c>
      <c r="B2" s="290"/>
      <c r="C2" s="290"/>
      <c r="D2" s="290"/>
      <c r="E2" s="290"/>
      <c r="F2" s="290"/>
      <c r="G2" s="290"/>
      <c r="H2" s="290"/>
    </row>
    <row r="3" spans="1:9" ht="18.75" customHeight="1" x14ac:dyDescent="0.2">
      <c r="A3" s="112" t="s">
        <v>21</v>
      </c>
      <c r="B3" s="270" t="s">
        <v>128</v>
      </c>
      <c r="C3" s="271"/>
      <c r="D3" s="272"/>
      <c r="E3" s="126"/>
      <c r="F3" s="126"/>
      <c r="G3" s="109"/>
      <c r="H3" s="291"/>
    </row>
    <row r="4" spans="1:9" ht="30" customHeight="1" x14ac:dyDescent="0.2">
      <c r="A4" s="80" t="s">
        <v>20</v>
      </c>
      <c r="B4" s="273" t="s">
        <v>129</v>
      </c>
      <c r="C4" s="274"/>
      <c r="D4" s="275"/>
      <c r="E4" s="126"/>
      <c r="F4" s="126"/>
      <c r="G4" s="109"/>
      <c r="H4" s="291"/>
    </row>
    <row r="5" spans="1:9" ht="24.75" customHeight="1" x14ac:dyDescent="0.2">
      <c r="A5" s="112" t="s">
        <v>55</v>
      </c>
      <c r="B5" s="83">
        <v>43997</v>
      </c>
      <c r="C5" s="84" t="s">
        <v>130</v>
      </c>
      <c r="D5" s="83">
        <v>43997</v>
      </c>
      <c r="E5" s="126"/>
      <c r="F5" s="126"/>
      <c r="G5" s="109"/>
      <c r="H5" s="291"/>
    </row>
    <row r="6" spans="1:9" ht="45" hidden="1" customHeight="1" x14ac:dyDescent="0.2">
      <c r="A6" s="112"/>
      <c r="B6" s="81"/>
      <c r="C6" s="81"/>
      <c r="D6" s="82"/>
      <c r="E6" s="126"/>
      <c r="F6" s="126"/>
      <c r="G6" s="109"/>
      <c r="H6" s="292"/>
    </row>
    <row r="7" spans="1:9" ht="51.75" customHeight="1" x14ac:dyDescent="0.2">
      <c r="A7" s="85" t="s">
        <v>22</v>
      </c>
      <c r="B7" s="86" t="s">
        <v>23</v>
      </c>
      <c r="C7" s="87" t="s">
        <v>24</v>
      </c>
      <c r="D7" s="86" t="s">
        <v>54</v>
      </c>
      <c r="E7" s="127" t="s">
        <v>62</v>
      </c>
      <c r="F7" s="127" t="s">
        <v>25</v>
      </c>
      <c r="G7" s="128" t="s">
        <v>26</v>
      </c>
      <c r="H7" s="88" t="s">
        <v>27</v>
      </c>
      <c r="I7" s="88" t="s">
        <v>116</v>
      </c>
    </row>
    <row r="8" spans="1:9" x14ac:dyDescent="0.2">
      <c r="A8" s="89" t="s">
        <v>47</v>
      </c>
      <c r="B8" s="90"/>
      <c r="C8" s="90"/>
      <c r="D8" s="91"/>
      <c r="E8" s="129"/>
      <c r="F8" s="130"/>
      <c r="G8" s="133"/>
      <c r="H8" s="89"/>
      <c r="I8" s="89"/>
    </row>
    <row r="9" spans="1:9" ht="102" x14ac:dyDescent="0.2">
      <c r="A9" s="113" t="s">
        <v>43</v>
      </c>
      <c r="B9" s="114" t="s">
        <v>30</v>
      </c>
      <c r="C9" s="114">
        <v>5</v>
      </c>
      <c r="D9" s="115">
        <v>0.2</v>
      </c>
      <c r="E9" s="131">
        <v>240</v>
      </c>
      <c r="F9" s="132">
        <f t="shared" ref="F9" si="0">C9*D9*E9</f>
        <v>240</v>
      </c>
      <c r="G9" s="133">
        <f>F9</f>
        <v>240</v>
      </c>
      <c r="H9" s="207" t="s">
        <v>117</v>
      </c>
      <c r="I9" s="155" t="s">
        <v>133</v>
      </c>
    </row>
    <row r="10" spans="1:9" x14ac:dyDescent="0.2">
      <c r="A10" s="113"/>
      <c r="B10" s="114"/>
      <c r="C10" s="114"/>
      <c r="D10" s="115"/>
      <c r="E10" s="131"/>
      <c r="F10" s="132"/>
      <c r="G10" s="133"/>
      <c r="H10" s="207"/>
      <c r="I10" s="155"/>
    </row>
    <row r="11" spans="1:9" ht="38.25" x14ac:dyDescent="0.2">
      <c r="A11" s="113" t="s">
        <v>77</v>
      </c>
      <c r="B11" s="114" t="s">
        <v>30</v>
      </c>
      <c r="C11" s="114">
        <v>5</v>
      </c>
      <c r="D11" s="115">
        <v>0.25</v>
      </c>
      <c r="E11" s="131">
        <v>201</v>
      </c>
      <c r="F11" s="132"/>
      <c r="G11" s="133"/>
      <c r="H11" s="207" t="s">
        <v>78</v>
      </c>
      <c r="I11" s="155"/>
    </row>
    <row r="12" spans="1:9" x14ac:dyDescent="0.2">
      <c r="A12" s="117" t="s">
        <v>42</v>
      </c>
      <c r="B12" s="115">
        <v>0.25</v>
      </c>
      <c r="C12" s="114"/>
      <c r="D12" s="115"/>
      <c r="E12" s="131">
        <f>SUM(F9:F11)</f>
        <v>240</v>
      </c>
      <c r="F12" s="132">
        <f>E12*B12</f>
        <v>60</v>
      </c>
      <c r="G12" s="133">
        <f>F12</f>
        <v>60</v>
      </c>
      <c r="H12" s="116"/>
      <c r="I12" s="116"/>
    </row>
    <row r="13" spans="1:9" x14ac:dyDescent="0.2">
      <c r="A13" s="92" t="s">
        <v>108</v>
      </c>
      <c r="B13" s="93"/>
      <c r="C13" s="93"/>
      <c r="D13" s="94"/>
      <c r="E13" s="134"/>
      <c r="F13" s="134">
        <f>SUM(F9:F12)</f>
        <v>300</v>
      </c>
      <c r="G13" s="135">
        <f>F13</f>
        <v>300</v>
      </c>
      <c r="H13" s="116"/>
      <c r="I13" s="116"/>
    </row>
    <row r="14" spans="1:9" ht="24.75" customHeight="1" x14ac:dyDescent="0.2">
      <c r="A14" s="242" t="s">
        <v>141</v>
      </c>
      <c r="B14" s="97"/>
      <c r="C14" s="97"/>
      <c r="D14" s="98"/>
      <c r="E14" s="136"/>
      <c r="F14" s="137"/>
      <c r="G14" s="99"/>
      <c r="H14" s="100"/>
      <c r="I14" s="100"/>
    </row>
    <row r="15" spans="1:9" ht="25.5" x14ac:dyDescent="0.2">
      <c r="A15" s="113" t="s">
        <v>76</v>
      </c>
      <c r="B15" s="114" t="s">
        <v>30</v>
      </c>
      <c r="C15" s="114">
        <v>4</v>
      </c>
      <c r="D15" s="115">
        <v>0.3</v>
      </c>
      <c r="E15" s="131">
        <v>200</v>
      </c>
      <c r="F15" s="132">
        <f t="shared" ref="F15" si="1">C15*D15*E15</f>
        <v>240</v>
      </c>
      <c r="G15" s="133">
        <f>F15</f>
        <v>240</v>
      </c>
      <c r="H15" s="156" t="s">
        <v>131</v>
      </c>
      <c r="I15" s="156"/>
    </row>
    <row r="16" spans="1:9" ht="25.5" x14ac:dyDescent="0.2">
      <c r="A16" s="113" t="s">
        <v>76</v>
      </c>
      <c r="B16" s="114" t="s">
        <v>57</v>
      </c>
      <c r="C16" s="114">
        <v>3</v>
      </c>
      <c r="D16" s="115">
        <v>1</v>
      </c>
      <c r="E16" s="131">
        <v>50</v>
      </c>
      <c r="F16" s="132">
        <f>E16*D16*C16</f>
        <v>150</v>
      </c>
      <c r="G16" s="133">
        <f t="shared" ref="G16:G18" si="2">F16</f>
        <v>150</v>
      </c>
      <c r="H16" s="156" t="s">
        <v>79</v>
      </c>
      <c r="I16" s="156"/>
    </row>
    <row r="17" spans="1:9" ht="25.5" x14ac:dyDescent="0.2">
      <c r="A17" s="113" t="s">
        <v>76</v>
      </c>
      <c r="B17" s="114" t="s">
        <v>57</v>
      </c>
      <c r="C17" s="114">
        <v>2</v>
      </c>
      <c r="D17" s="115">
        <v>1</v>
      </c>
      <c r="E17" s="131">
        <v>90</v>
      </c>
      <c r="F17" s="132">
        <f>E17*D17*C17</f>
        <v>180</v>
      </c>
      <c r="G17" s="133">
        <f t="shared" si="2"/>
        <v>180</v>
      </c>
      <c r="H17" s="156" t="s">
        <v>80</v>
      </c>
      <c r="I17" s="156"/>
    </row>
    <row r="18" spans="1:9" x14ac:dyDescent="0.2">
      <c r="A18" s="117" t="s">
        <v>42</v>
      </c>
      <c r="B18" s="115">
        <v>0.25</v>
      </c>
      <c r="C18" s="114"/>
      <c r="D18" s="115"/>
      <c r="E18" s="131">
        <f>SUM(F15:F17)</f>
        <v>570</v>
      </c>
      <c r="F18" s="132">
        <f>E18*B18</f>
        <v>142.5</v>
      </c>
      <c r="G18" s="133">
        <f t="shared" si="2"/>
        <v>142.5</v>
      </c>
      <c r="H18" s="153"/>
      <c r="I18" s="153"/>
    </row>
    <row r="19" spans="1:9" x14ac:dyDescent="0.2">
      <c r="A19" s="152" t="s">
        <v>108</v>
      </c>
      <c r="B19" s="114"/>
      <c r="C19" s="114"/>
      <c r="D19" s="115"/>
      <c r="E19" s="131"/>
      <c r="F19" s="138">
        <f>SUM(F15:F18)</f>
        <v>712.5</v>
      </c>
      <c r="G19" s="139">
        <f>SUM(G15:G18)</f>
        <v>712.5</v>
      </c>
      <c r="H19" s="113"/>
      <c r="I19" s="113"/>
    </row>
    <row r="20" spans="1:9" x14ac:dyDescent="0.2">
      <c r="A20" s="117"/>
      <c r="B20" s="114"/>
      <c r="C20" s="114"/>
      <c r="D20" s="115"/>
      <c r="E20" s="131"/>
      <c r="F20" s="138"/>
      <c r="G20" s="139"/>
      <c r="H20" s="113"/>
      <c r="I20" s="113"/>
    </row>
    <row r="21" spans="1:9" ht="24.75" customHeight="1" x14ac:dyDescent="0.2">
      <c r="A21" s="96" t="s">
        <v>122</v>
      </c>
      <c r="B21" s="97"/>
      <c r="C21" s="97"/>
      <c r="D21" s="98"/>
      <c r="E21" s="136"/>
      <c r="F21" s="137"/>
      <c r="G21" s="99"/>
      <c r="H21" s="100" t="s">
        <v>106</v>
      </c>
      <c r="I21" s="100"/>
    </row>
    <row r="22" spans="1:9" ht="63.75" x14ac:dyDescent="0.2">
      <c r="A22" s="209" t="s">
        <v>115</v>
      </c>
      <c r="B22" s="210" t="s">
        <v>118</v>
      </c>
      <c r="C22" s="210">
        <v>4</v>
      </c>
      <c r="D22" s="211"/>
      <c r="E22" s="212">
        <v>100</v>
      </c>
      <c r="F22" s="213">
        <f>E22*C22</f>
        <v>400</v>
      </c>
      <c r="G22" s="214">
        <f>F22</f>
        <v>400</v>
      </c>
      <c r="H22" s="208" t="s">
        <v>150</v>
      </c>
      <c r="I22" s="154" t="s">
        <v>151</v>
      </c>
    </row>
    <row r="23" spans="1:9" x14ac:dyDescent="0.2">
      <c r="A23" s="209"/>
      <c r="B23" s="210"/>
      <c r="C23" s="210"/>
      <c r="D23" s="211"/>
      <c r="E23" s="212"/>
      <c r="F23" s="213"/>
      <c r="G23" s="214"/>
      <c r="H23" s="209"/>
      <c r="I23" s="113"/>
    </row>
    <row r="24" spans="1:9" ht="51" x14ac:dyDescent="0.2">
      <c r="A24" s="113"/>
      <c r="B24" s="114"/>
      <c r="C24" s="114"/>
      <c r="D24" s="115"/>
      <c r="E24" s="131"/>
      <c r="F24" s="132"/>
      <c r="G24" s="133">
        <f>F24</f>
        <v>0</v>
      </c>
      <c r="H24" s="154"/>
      <c r="I24" s="154" t="s">
        <v>114</v>
      </c>
    </row>
    <row r="25" spans="1:9" x14ac:dyDescent="0.2">
      <c r="A25" s="113"/>
      <c r="B25" s="114"/>
      <c r="C25" s="114"/>
      <c r="D25" s="115"/>
      <c r="E25" s="131"/>
      <c r="F25" s="132"/>
      <c r="G25" s="133"/>
      <c r="H25" s="113"/>
      <c r="I25" s="113"/>
    </row>
    <row r="26" spans="1:9" x14ac:dyDescent="0.2">
      <c r="A26" s="152" t="s">
        <v>28</v>
      </c>
      <c r="B26" s="114"/>
      <c r="C26" s="114"/>
      <c r="D26" s="115"/>
      <c r="E26" s="131"/>
      <c r="F26" s="138">
        <f>SUM(F22:F25)</f>
        <v>400</v>
      </c>
      <c r="G26" s="139">
        <f>SUM(G22:G25)</f>
        <v>400</v>
      </c>
      <c r="H26" s="113"/>
      <c r="I26" s="113"/>
    </row>
    <row r="27" spans="1:9" ht="24.75" customHeight="1" x14ac:dyDescent="0.2">
      <c r="A27" s="96" t="s">
        <v>70</v>
      </c>
      <c r="B27" s="97"/>
      <c r="C27" s="97"/>
      <c r="D27" s="98"/>
      <c r="E27" s="136"/>
      <c r="F27" s="137"/>
      <c r="G27" s="99"/>
      <c r="H27" s="100" t="s">
        <v>105</v>
      </c>
      <c r="I27" s="100"/>
    </row>
    <row r="28" spans="1:9" x14ac:dyDescent="0.2">
      <c r="A28" s="113" t="s">
        <v>71</v>
      </c>
      <c r="B28" s="114" t="s">
        <v>72</v>
      </c>
      <c r="C28" s="114">
        <v>5</v>
      </c>
      <c r="D28" s="115"/>
      <c r="E28" s="131">
        <f>20*5</f>
        <v>100</v>
      </c>
      <c r="F28" s="132">
        <f>E28*C28</f>
        <v>500</v>
      </c>
      <c r="G28" s="133">
        <f>F28</f>
        <v>500</v>
      </c>
      <c r="H28" s="154" t="s">
        <v>74</v>
      </c>
      <c r="I28" s="154"/>
    </row>
    <row r="29" spans="1:9" x14ac:dyDescent="0.2">
      <c r="A29" s="113" t="s">
        <v>73</v>
      </c>
      <c r="B29" s="114" t="s">
        <v>57</v>
      </c>
      <c r="C29" s="114"/>
      <c r="D29" s="115"/>
      <c r="E29" s="131"/>
      <c r="F29" s="132"/>
      <c r="G29" s="133"/>
      <c r="H29" s="113"/>
      <c r="I29" s="113"/>
    </row>
    <row r="30" spans="1:9" ht="51" x14ac:dyDescent="0.2">
      <c r="A30" s="113" t="s">
        <v>75</v>
      </c>
      <c r="B30" s="114" t="s">
        <v>72</v>
      </c>
      <c r="C30" s="114">
        <v>5</v>
      </c>
      <c r="D30" s="115"/>
      <c r="E30" s="131"/>
      <c r="F30" s="132">
        <f>5*20</f>
        <v>100</v>
      </c>
      <c r="G30" s="133">
        <f>F30</f>
        <v>100</v>
      </c>
      <c r="H30" s="154" t="s">
        <v>119</v>
      </c>
      <c r="I30" s="154" t="s">
        <v>120</v>
      </c>
    </row>
    <row r="31" spans="1:9" x14ac:dyDescent="0.2">
      <c r="A31" s="113"/>
      <c r="B31" s="114"/>
      <c r="C31" s="114"/>
      <c r="D31" s="115"/>
      <c r="E31" s="131"/>
      <c r="F31" s="132"/>
      <c r="G31" s="133"/>
      <c r="H31" s="113"/>
      <c r="I31" s="113"/>
    </row>
    <row r="32" spans="1:9" x14ac:dyDescent="0.2">
      <c r="A32" s="152" t="s">
        <v>28</v>
      </c>
      <c r="B32" s="114"/>
      <c r="C32" s="114"/>
      <c r="D32" s="115"/>
      <c r="E32" s="131"/>
      <c r="F32" s="138">
        <f>SUM(F28:F31)</f>
        <v>600</v>
      </c>
      <c r="G32" s="139">
        <f>SUM(G28:G31)</f>
        <v>600</v>
      </c>
      <c r="H32" s="113"/>
      <c r="I32" s="113"/>
    </row>
    <row r="33" spans="1:9" ht="24.75" customHeight="1" x14ac:dyDescent="0.2">
      <c r="A33" s="96" t="s">
        <v>101</v>
      </c>
      <c r="B33" s="97"/>
      <c r="C33" s="97"/>
      <c r="D33" s="98"/>
      <c r="E33" s="136"/>
      <c r="F33" s="137"/>
      <c r="G33" s="99"/>
      <c r="H33" s="100" t="s">
        <v>104</v>
      </c>
      <c r="I33" s="100"/>
    </row>
    <row r="34" spans="1:9" ht="51" x14ac:dyDescent="0.2">
      <c r="A34" s="153" t="s">
        <v>102</v>
      </c>
      <c r="B34" s="114" t="s">
        <v>99</v>
      </c>
      <c r="C34" s="114">
        <v>1</v>
      </c>
      <c r="D34" s="115"/>
      <c r="E34" s="131">
        <v>1000</v>
      </c>
      <c r="F34" s="132">
        <f>E34*C34</f>
        <v>1000</v>
      </c>
      <c r="G34" s="133">
        <f>F34</f>
        <v>1000</v>
      </c>
      <c r="H34" s="154" t="s">
        <v>103</v>
      </c>
      <c r="I34" s="154" t="s">
        <v>120</v>
      </c>
    </row>
    <row r="35" spans="1:9" x14ac:dyDescent="0.2">
      <c r="A35" s="113"/>
      <c r="B35" s="114"/>
      <c r="C35" s="114"/>
      <c r="D35" s="115"/>
      <c r="E35" s="131"/>
      <c r="F35" s="132"/>
      <c r="G35" s="133"/>
      <c r="H35" s="113"/>
      <c r="I35" s="113"/>
    </row>
    <row r="36" spans="1:9" x14ac:dyDescent="0.2">
      <c r="A36" s="113"/>
      <c r="B36" s="114"/>
      <c r="C36" s="114"/>
      <c r="D36" s="115"/>
      <c r="E36" s="131"/>
      <c r="F36" s="132"/>
      <c r="G36" s="133">
        <f>F36</f>
        <v>0</v>
      </c>
      <c r="H36" s="154"/>
      <c r="I36" s="154"/>
    </row>
    <row r="37" spans="1:9" x14ac:dyDescent="0.2">
      <c r="A37" s="152" t="s">
        <v>108</v>
      </c>
      <c r="B37" s="114"/>
      <c r="C37" s="114"/>
      <c r="D37" s="115"/>
      <c r="E37" s="131"/>
      <c r="F37" s="138">
        <f>SUM(F34:F36)</f>
        <v>1000</v>
      </c>
      <c r="G37" s="133"/>
      <c r="H37" s="154"/>
      <c r="I37" s="154"/>
    </row>
    <row r="38" spans="1:9" ht="22.5" customHeight="1" x14ac:dyDescent="0.2">
      <c r="A38" s="101" t="s">
        <v>32</v>
      </c>
      <c r="B38" s="119"/>
      <c r="C38" s="119"/>
      <c r="D38" s="120"/>
      <c r="E38" s="137"/>
      <c r="F38" s="137"/>
      <c r="G38" s="140"/>
      <c r="H38" s="205" t="s">
        <v>106</v>
      </c>
      <c r="I38" s="205"/>
    </row>
    <row r="39" spans="1:9" ht="47.25" customHeight="1" x14ac:dyDescent="0.2">
      <c r="A39" s="157" t="s">
        <v>59</v>
      </c>
      <c r="B39" s="158" t="s">
        <v>31</v>
      </c>
      <c r="C39" s="158">
        <v>1</v>
      </c>
      <c r="D39" s="159"/>
      <c r="E39" s="160">
        <v>350</v>
      </c>
      <c r="F39" s="161">
        <f t="shared" ref="F39:F44" si="3">E39*C39</f>
        <v>350</v>
      </c>
      <c r="G39" s="133">
        <f t="shared" ref="G39" si="4">F39</f>
        <v>350</v>
      </c>
      <c r="H39" s="157" t="s">
        <v>107</v>
      </c>
      <c r="I39" s="154" t="s">
        <v>120</v>
      </c>
    </row>
    <row r="40" spans="1:9" x14ac:dyDescent="0.2">
      <c r="A40" s="162" t="s">
        <v>81</v>
      </c>
      <c r="B40" s="163" t="s">
        <v>58</v>
      </c>
      <c r="C40" s="163">
        <v>45</v>
      </c>
      <c r="D40" s="164"/>
      <c r="E40" s="165">
        <v>4</v>
      </c>
      <c r="F40" s="166">
        <f t="shared" si="3"/>
        <v>180</v>
      </c>
      <c r="G40" s="133">
        <f>F40</f>
        <v>180</v>
      </c>
      <c r="H40" s="167" t="s">
        <v>144</v>
      </c>
      <c r="I40" s="167"/>
    </row>
    <row r="41" spans="1:9" x14ac:dyDescent="0.2">
      <c r="A41" s="168" t="s">
        <v>82</v>
      </c>
      <c r="B41" s="158" t="s">
        <v>29</v>
      </c>
      <c r="C41" s="158">
        <v>3</v>
      </c>
      <c r="D41" s="168"/>
      <c r="E41" s="169">
        <v>70</v>
      </c>
      <c r="F41" s="169">
        <f t="shared" si="3"/>
        <v>210</v>
      </c>
      <c r="G41" s="133">
        <f t="shared" ref="G41:G45" si="5">F41</f>
        <v>210</v>
      </c>
      <c r="H41" s="168"/>
      <c r="I41" s="168"/>
    </row>
    <row r="42" spans="1:9" x14ac:dyDescent="0.2">
      <c r="A42" s="162" t="s">
        <v>83</v>
      </c>
      <c r="B42" s="163" t="s">
        <v>58</v>
      </c>
      <c r="C42" s="163">
        <f>18*3</f>
        <v>54</v>
      </c>
      <c r="D42" s="164"/>
      <c r="E42" s="165">
        <v>4</v>
      </c>
      <c r="F42" s="166">
        <f t="shared" si="3"/>
        <v>216</v>
      </c>
      <c r="G42" s="133">
        <f t="shared" si="5"/>
        <v>216</v>
      </c>
      <c r="H42" s="167" t="s">
        <v>63</v>
      </c>
      <c r="I42" s="167"/>
    </row>
    <row r="43" spans="1:9" x14ac:dyDescent="0.2">
      <c r="A43" s="162" t="s">
        <v>84</v>
      </c>
      <c r="B43" s="163" t="s">
        <v>58</v>
      </c>
      <c r="C43" s="163">
        <v>5</v>
      </c>
      <c r="D43" s="164"/>
      <c r="E43" s="165">
        <v>50</v>
      </c>
      <c r="F43" s="166">
        <f t="shared" si="3"/>
        <v>250</v>
      </c>
      <c r="G43" s="133">
        <f t="shared" si="5"/>
        <v>250</v>
      </c>
      <c r="H43" s="167" t="s">
        <v>64</v>
      </c>
      <c r="I43" s="167"/>
    </row>
    <row r="44" spans="1:9" x14ac:dyDescent="0.2">
      <c r="A44" s="170" t="s">
        <v>53</v>
      </c>
      <c r="B44" s="158" t="s">
        <v>30</v>
      </c>
      <c r="C44" s="158">
        <v>3</v>
      </c>
      <c r="D44" s="159"/>
      <c r="E44" s="171">
        <v>200</v>
      </c>
      <c r="F44" s="161">
        <f t="shared" si="3"/>
        <v>600</v>
      </c>
      <c r="G44" s="133">
        <f t="shared" si="5"/>
        <v>600</v>
      </c>
      <c r="H44" s="157" t="s">
        <v>121</v>
      </c>
      <c r="I44" s="157"/>
    </row>
    <row r="45" spans="1:9" x14ac:dyDescent="0.2">
      <c r="A45" s="168" t="s">
        <v>51</v>
      </c>
      <c r="B45" s="172">
        <v>0.01</v>
      </c>
      <c r="C45" s="173"/>
      <c r="D45" s="168"/>
      <c r="E45" s="174">
        <f>SUM(F39:F44)+F19+F13</f>
        <v>2818.5</v>
      </c>
      <c r="F45" s="174">
        <f>E45*B45</f>
        <v>28.185000000000002</v>
      </c>
      <c r="G45" s="133">
        <f t="shared" si="5"/>
        <v>28.185000000000002</v>
      </c>
      <c r="H45" s="168"/>
      <c r="I45" s="168"/>
    </row>
    <row r="46" spans="1:9" x14ac:dyDescent="0.2">
      <c r="A46" s="175" t="s">
        <v>108</v>
      </c>
      <c r="B46" s="176"/>
      <c r="C46" s="176"/>
      <c r="D46" s="177"/>
      <c r="E46" s="178"/>
      <c r="F46" s="178">
        <f>SUM(F39:F45)</f>
        <v>1834.1849999999999</v>
      </c>
      <c r="G46" s="276">
        <f>SUM(G39:G45)</f>
        <v>1834.1849999999999</v>
      </c>
      <c r="H46" s="179"/>
      <c r="I46" s="179"/>
    </row>
    <row r="47" spans="1:9" x14ac:dyDescent="0.2">
      <c r="A47" s="118" t="s">
        <v>61</v>
      </c>
      <c r="B47" s="121"/>
      <c r="C47" s="122"/>
      <c r="D47" s="121"/>
      <c r="E47" s="121"/>
      <c r="F47" s="123">
        <f>SUM(F46+F37+F32+F26+F19+F13)</f>
        <v>4846.6849999999995</v>
      </c>
      <c r="G47" s="123">
        <f>F47</f>
        <v>4846.6849999999995</v>
      </c>
      <c r="H47" s="121"/>
      <c r="I47" s="121"/>
    </row>
    <row r="48" spans="1:9" ht="2.25" hidden="1" customHeight="1" x14ac:dyDescent="0.2">
      <c r="A48" s="124"/>
      <c r="B48" s="125"/>
      <c r="C48" s="107"/>
      <c r="D48" s="141"/>
      <c r="E48" s="142"/>
      <c r="F48" s="143"/>
      <c r="G48" s="144"/>
      <c r="H48" s="113"/>
    </row>
    <row r="49" spans="1:8" hidden="1" x14ac:dyDescent="0.2">
      <c r="H49" s="95"/>
    </row>
    <row r="50" spans="1:8" hidden="1" x14ac:dyDescent="0.2">
      <c r="H50" s="95"/>
    </row>
    <row r="51" spans="1:8" hidden="1" x14ac:dyDescent="0.2">
      <c r="H51" s="95"/>
    </row>
    <row r="52" spans="1:8" hidden="1" x14ac:dyDescent="0.2">
      <c r="A52" s="102"/>
      <c r="B52" s="103"/>
      <c r="C52" s="104"/>
      <c r="D52" s="105"/>
      <c r="E52" s="145"/>
      <c r="F52" s="146"/>
      <c r="G52" s="147"/>
      <c r="H52" s="106"/>
    </row>
    <row r="53" spans="1:8" hidden="1" x14ac:dyDescent="0.2"/>
    <row r="54" spans="1:8" ht="20.25" customHeight="1" x14ac:dyDescent="0.2">
      <c r="A54" s="111" t="s">
        <v>66</v>
      </c>
    </row>
    <row r="55" spans="1:8" ht="24" customHeight="1" x14ac:dyDescent="0.2">
      <c r="A55" s="111" t="s">
        <v>35</v>
      </c>
    </row>
    <row r="56" spans="1:8" ht="21.75" customHeight="1" x14ac:dyDescent="0.2">
      <c r="A56" s="111" t="s">
        <v>65</v>
      </c>
    </row>
  </sheetData>
  <mergeCells count="2">
    <mergeCell ref="A2:H2"/>
    <mergeCell ref="H3:H6"/>
  </mergeCells>
  <phoneticPr fontId="25" type="noConversion"/>
  <pageMargins left="0.70866141732283472" right="0.70866141732283472" top="0.74803149606299213" bottom="0.35433070866141736" header="0.31496062992125984" footer="0.31496062992125984"/>
  <pageSetup paperSize="9" scale="47"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Бюджет</vt:lpstr>
      <vt:lpstr>Буҷа</vt:lpstr>
      <vt:lpstr>Заполненный образец</vt:lpstr>
      <vt:lpstr>Буҷа!Print_Area</vt:lpstr>
      <vt:lpstr>Бюджет!Print_Area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2021-03-09T06:28:40Z</dcterms:modified>
</cp:coreProperties>
</file>